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Монолит\Корп. 22,23 - Паркинг\"/>
    </mc:Choice>
  </mc:AlternateContent>
  <xr:revisionPtr revIDLastSave="0" documentId="13_ncr:1_{EB509A71-85C1-4C49-84F0-584F36F88988}" xr6:coauthVersionLast="45" xr6:coauthVersionMax="45" xr10:uidLastSave="{00000000-0000-0000-0000-000000000000}"/>
  <bookViews>
    <workbookView xWindow="-120" yWindow="-120" windowWidth="29040" windowHeight="15990" xr2:uid="{B3EAF6DA-6B8B-4607-AD13-BF27AE002C95}"/>
  </bookViews>
  <sheets>
    <sheet name="Протокол" sheetId="1" r:id="rId1"/>
    <sheet name="ВОР" sheetId="4" r:id="rId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4" l="1"/>
  <c r="H17" i="4"/>
  <c r="H18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40" i="4"/>
  <c r="H141" i="4"/>
  <c r="H142" i="4"/>
  <c r="H143" i="4"/>
  <c r="H15" i="4"/>
  <c r="M143" i="1"/>
  <c r="M142" i="1"/>
  <c r="M141" i="1"/>
  <c r="G141" i="1"/>
  <c r="I141" i="1" s="1"/>
  <c r="N140" i="1"/>
  <c r="I140" i="1"/>
  <c r="M138" i="1"/>
  <c r="G138" i="1"/>
  <c r="I138" i="1" s="1"/>
  <c r="M137" i="1"/>
  <c r="G137" i="1"/>
  <c r="I137" i="1" s="1"/>
  <c r="M136" i="1"/>
  <c r="M135" i="1"/>
  <c r="M134" i="1"/>
  <c r="M133" i="1"/>
  <c r="G133" i="1"/>
  <c r="I133" i="1" s="1"/>
  <c r="N132" i="1"/>
  <c r="I132" i="1"/>
  <c r="M131" i="1"/>
  <c r="G131" i="1"/>
  <c r="I131" i="1" s="1"/>
  <c r="M130" i="1"/>
  <c r="M129" i="1"/>
  <c r="M128" i="1"/>
  <c r="M127" i="1"/>
  <c r="M126" i="1"/>
  <c r="G126" i="1"/>
  <c r="I126" i="1" s="1"/>
  <c r="N125" i="1"/>
  <c r="I125" i="1"/>
  <c r="M123" i="1"/>
  <c r="M122" i="1"/>
  <c r="M121" i="1"/>
  <c r="M120" i="1"/>
  <c r="M119" i="1"/>
  <c r="G119" i="1"/>
  <c r="I119" i="1" s="1"/>
  <c r="N118" i="1"/>
  <c r="I118" i="1"/>
  <c r="M117" i="1"/>
  <c r="M116" i="1"/>
  <c r="M115" i="1"/>
  <c r="M114" i="1"/>
  <c r="G114" i="1"/>
  <c r="I114" i="1" s="1"/>
  <c r="N113" i="1"/>
  <c r="I113" i="1"/>
  <c r="M112" i="1"/>
  <c r="M111" i="1"/>
  <c r="M110" i="1"/>
  <c r="G110" i="1"/>
  <c r="G111" i="1" s="1"/>
  <c r="N109" i="1"/>
  <c r="I109" i="1"/>
  <c r="M106" i="1"/>
  <c r="M108" i="1"/>
  <c r="M107" i="1"/>
  <c r="M105" i="1"/>
  <c r="M104" i="1"/>
  <c r="M103" i="1"/>
  <c r="G103" i="1"/>
  <c r="I103" i="1" s="1"/>
  <c r="N102" i="1"/>
  <c r="I102" i="1"/>
  <c r="M101" i="1"/>
  <c r="M100" i="1"/>
  <c r="M99" i="1"/>
  <c r="M98" i="1"/>
  <c r="M97" i="1"/>
  <c r="G97" i="1"/>
  <c r="I97" i="1" s="1"/>
  <c r="N96" i="1"/>
  <c r="I96" i="1"/>
  <c r="M95" i="1"/>
  <c r="M94" i="1"/>
  <c r="M93" i="1"/>
  <c r="M92" i="1"/>
  <c r="M91" i="1"/>
  <c r="G91" i="1"/>
  <c r="G92" i="1" s="1"/>
  <c r="N90" i="1"/>
  <c r="I90" i="1"/>
  <c r="M89" i="1"/>
  <c r="M88" i="1"/>
  <c r="M87" i="1"/>
  <c r="M86" i="1"/>
  <c r="G86" i="1"/>
  <c r="I86" i="1" s="1"/>
  <c r="N85" i="1"/>
  <c r="I85" i="1"/>
  <c r="M84" i="1"/>
  <c r="M83" i="1"/>
  <c r="M82" i="1"/>
  <c r="M81" i="1"/>
  <c r="M80" i="1"/>
  <c r="M79" i="1"/>
  <c r="G79" i="1"/>
  <c r="I79" i="1" s="1"/>
  <c r="M78" i="1"/>
  <c r="M77" i="1"/>
  <c r="M76" i="1"/>
  <c r="G76" i="1"/>
  <c r="G77" i="1" s="1"/>
  <c r="G89" i="1" s="1"/>
  <c r="I89" i="1" s="1"/>
  <c r="N75" i="1"/>
  <c r="I75" i="1"/>
  <c r="M74" i="1"/>
  <c r="M73" i="1"/>
  <c r="M72" i="1"/>
  <c r="M71" i="1"/>
  <c r="M70" i="1"/>
  <c r="M69" i="1"/>
  <c r="M68" i="1"/>
  <c r="G68" i="1"/>
  <c r="G69" i="1" s="1"/>
  <c r="G81" i="1" s="1"/>
  <c r="I81" i="1" s="1"/>
  <c r="N67" i="1"/>
  <c r="I67" i="1"/>
  <c r="M63" i="1"/>
  <c r="M64" i="1"/>
  <c r="M65" i="1"/>
  <c r="M66" i="1"/>
  <c r="G65" i="1"/>
  <c r="I65" i="1" s="1"/>
  <c r="G63" i="1"/>
  <c r="I63" i="1" s="1"/>
  <c r="M62" i="1"/>
  <c r="G62" i="1"/>
  <c r="I62" i="1" s="1"/>
  <c r="M61" i="1"/>
  <c r="G61" i="1"/>
  <c r="I61" i="1" s="1"/>
  <c r="M60" i="1"/>
  <c r="M59" i="1"/>
  <c r="M58" i="1"/>
  <c r="G58" i="1"/>
  <c r="G59" i="1" s="1"/>
  <c r="G71" i="1" s="1"/>
  <c r="I71" i="1" s="1"/>
  <c r="N57" i="1"/>
  <c r="I57" i="1"/>
  <c r="M56" i="1"/>
  <c r="G56" i="1"/>
  <c r="I56" i="1" s="1"/>
  <c r="N55" i="1"/>
  <c r="I55" i="1"/>
  <c r="M53" i="1"/>
  <c r="M54" i="1"/>
  <c r="M52" i="1"/>
  <c r="G52" i="1"/>
  <c r="I52" i="1" s="1"/>
  <c r="N51" i="1"/>
  <c r="I51" i="1"/>
  <c r="M49" i="1"/>
  <c r="M50" i="1"/>
  <c r="M48" i="1"/>
  <c r="G48" i="1"/>
  <c r="I48" i="1" s="1"/>
  <c r="N47" i="1"/>
  <c r="I47" i="1"/>
  <c r="M33" i="1"/>
  <c r="G34" i="1"/>
  <c r="I34" i="1" s="1"/>
  <c r="M35" i="1"/>
  <c r="G36" i="1"/>
  <c r="I36" i="1" s="1"/>
  <c r="M36" i="1"/>
  <c r="M37" i="1"/>
  <c r="G38" i="1"/>
  <c r="I38" i="1" s="1"/>
  <c r="M38" i="1"/>
  <c r="M30" i="1"/>
  <c r="M31" i="1"/>
  <c r="M29" i="1"/>
  <c r="G29" i="1"/>
  <c r="G30" i="1" s="1"/>
  <c r="I30" i="1" s="1"/>
  <c r="N28" i="1"/>
  <c r="I28" i="1"/>
  <c r="M27" i="1"/>
  <c r="G27" i="1"/>
  <c r="I27" i="1" s="1"/>
  <c r="N26" i="1"/>
  <c r="I26" i="1"/>
  <c r="M25" i="1"/>
  <c r="G25" i="1"/>
  <c r="I25" i="1" s="1"/>
  <c r="N24" i="1"/>
  <c r="I24" i="1"/>
  <c r="M23" i="1"/>
  <c r="G23" i="1"/>
  <c r="I23" i="1" s="1"/>
  <c r="N22" i="1"/>
  <c r="I22" i="1"/>
  <c r="G127" i="1" l="1"/>
  <c r="G128" i="1" s="1"/>
  <c r="G142" i="1"/>
  <c r="G134" i="1"/>
  <c r="I128" i="1"/>
  <c r="G129" i="1"/>
  <c r="I129" i="1" s="1"/>
  <c r="G104" i="1"/>
  <c r="G105" i="1" s="1"/>
  <c r="I105" i="1" s="1"/>
  <c r="G115" i="1"/>
  <c r="G116" i="1" s="1"/>
  <c r="I116" i="1" s="1"/>
  <c r="G120" i="1"/>
  <c r="I120" i="1" s="1"/>
  <c r="G123" i="1"/>
  <c r="I123" i="1" s="1"/>
  <c r="G87" i="1"/>
  <c r="G88" i="1" s="1"/>
  <c r="I88" i="1" s="1"/>
  <c r="I111" i="1"/>
  <c r="G112" i="1"/>
  <c r="I112" i="1" s="1"/>
  <c r="I110" i="1"/>
  <c r="G98" i="1"/>
  <c r="G99" i="1" s="1"/>
  <c r="I99" i="1" s="1"/>
  <c r="G101" i="1"/>
  <c r="I101" i="1" s="1"/>
  <c r="I76" i="1"/>
  <c r="G93" i="1"/>
  <c r="I93" i="1" s="1"/>
  <c r="I92" i="1"/>
  <c r="I91" i="1"/>
  <c r="G80" i="1"/>
  <c r="I80" i="1" s="1"/>
  <c r="G83" i="1"/>
  <c r="I77" i="1"/>
  <c r="G78" i="1"/>
  <c r="I69" i="1"/>
  <c r="G70" i="1"/>
  <c r="I68" i="1"/>
  <c r="G73" i="1"/>
  <c r="I73" i="1" s="1"/>
  <c r="G74" i="1"/>
  <c r="I74" i="1" s="1"/>
  <c r="G64" i="1"/>
  <c r="I64" i="1" s="1"/>
  <c r="G60" i="1"/>
  <c r="I59" i="1"/>
  <c r="I58" i="1"/>
  <c r="I29" i="1"/>
  <c r="G37" i="1"/>
  <c r="I37" i="1" s="1"/>
  <c r="G35" i="1"/>
  <c r="I35" i="1" s="1"/>
  <c r="G31" i="1"/>
  <c r="I31" i="1" s="1"/>
  <c r="I127" i="1" l="1"/>
  <c r="I142" i="1"/>
  <c r="G143" i="1"/>
  <c r="G135" i="1"/>
  <c r="I134" i="1"/>
  <c r="G100" i="1"/>
  <c r="I100" i="1" s="1"/>
  <c r="I87" i="1"/>
  <c r="I104" i="1"/>
  <c r="G106" i="1"/>
  <c r="I106" i="1" s="1"/>
  <c r="G117" i="1"/>
  <c r="G121" i="1"/>
  <c r="I115" i="1"/>
  <c r="I98" i="1"/>
  <c r="I83" i="1"/>
  <c r="G95" i="1"/>
  <c r="I78" i="1"/>
  <c r="I70" i="1"/>
  <c r="G82" i="1"/>
  <c r="I60" i="1"/>
  <c r="G72" i="1"/>
  <c r="I72" i="1" s="1"/>
  <c r="I143" i="1" l="1"/>
  <c r="G136" i="1"/>
  <c r="I136" i="1" s="1"/>
  <c r="I135" i="1"/>
  <c r="I117" i="1"/>
  <c r="G130" i="1"/>
  <c r="I130" i="1" s="1"/>
  <c r="G122" i="1"/>
  <c r="I122" i="1" s="1"/>
  <c r="I121" i="1"/>
  <c r="I95" i="1"/>
  <c r="G108" i="1"/>
  <c r="I108" i="1" s="1"/>
  <c r="I82" i="1"/>
  <c r="G94" i="1"/>
  <c r="I94" i="1" l="1"/>
  <c r="G107" i="1"/>
  <c r="I107" i="1" s="1"/>
  <c r="N40" i="1" l="1"/>
  <c r="N20" i="1"/>
  <c r="G21" i="1"/>
  <c r="M21" i="1"/>
  <c r="G32" i="1"/>
  <c r="I32" i="1" s="1"/>
  <c r="M32" i="1"/>
  <c r="G39" i="1"/>
  <c r="I39" i="1" s="1"/>
  <c r="M39" i="1"/>
  <c r="M18" i="1"/>
  <c r="M16" i="1"/>
  <c r="I21" i="1" l="1"/>
  <c r="G33" i="1"/>
  <c r="I33" i="1" s="1"/>
  <c r="I41" i="1"/>
  <c r="G16" i="1"/>
  <c r="I16" i="1" s="1"/>
  <c r="I18" i="1"/>
  <c r="I20" i="1"/>
  <c r="G42" i="1"/>
  <c r="G43" i="1"/>
  <c r="I43" i="1" s="1"/>
  <c r="I44" i="1"/>
  <c r="G45" i="1"/>
  <c r="I45" i="1" s="1"/>
  <c r="H144" i="1" l="1"/>
  <c r="G15" i="1"/>
  <c r="I15" i="1" s="1"/>
  <c r="G17" i="1"/>
  <c r="I17" i="1" s="1"/>
  <c r="I42" i="1"/>
  <c r="M45" i="1" l="1"/>
  <c r="N44" i="1"/>
  <c r="M43" i="1"/>
  <c r="M41" i="1"/>
  <c r="M17" i="1" l="1"/>
  <c r="N42" i="1"/>
  <c r="N144" i="1" s="1"/>
  <c r="M15" i="1"/>
  <c r="I144" i="1" l="1"/>
  <c r="H145" i="1" s="1"/>
  <c r="H146" i="1" l="1"/>
  <c r="M144" i="1" l="1"/>
  <c r="M145" i="1" l="1"/>
  <c r="M146" i="1" l="1"/>
</calcChain>
</file>

<file path=xl/sharedStrings.xml><?xml version="1.0" encoding="utf-8"?>
<sst xmlns="http://schemas.openxmlformats.org/spreadsheetml/2006/main" count="846" uniqueCount="249">
  <si>
    <t>Наименование  объекта :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</si>
  <si>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</si>
  <si>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</si>
  <si>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</si>
  <si>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>№ п/п</t>
  </si>
  <si>
    <t>Наименование видов работ, конструктивных элементов и материалов</t>
  </si>
  <si>
    <t>Ед.              изм.</t>
  </si>
  <si>
    <t>Норма расхода материала     на единицу         изм. работ</t>
  </si>
  <si>
    <r>
      <t xml:space="preserve">Объём работ и нормативная потребность материалов на объект по производственной норме                                                                            </t>
    </r>
    <r>
      <rPr>
        <b/>
        <sz val="10"/>
        <rFont val="Times New Roman"/>
        <family val="1"/>
        <charset val="204"/>
      </rPr>
      <t>(Шифр ДОУ-325-П, стадия "П")</t>
    </r>
  </si>
  <si>
    <r>
      <t xml:space="preserve">Объём работ и нормативная потребность материалов на объект по производственной норме                                                                          </t>
    </r>
    <r>
      <rPr>
        <b/>
        <sz val="10"/>
        <rFont val="Times New Roman"/>
        <family val="1"/>
        <charset val="204"/>
      </rPr>
      <t xml:space="preserve">(Шифр ДОУ-325-П, стадия "П", прошедшая экспертизу от 24.08.2023г.          </t>
    </r>
  </si>
  <si>
    <r>
      <t xml:space="preserve">Объём работ и нормативная потребность материалов на объект по производственной норме                                                                          </t>
    </r>
    <r>
      <rPr>
        <b/>
        <sz val="10"/>
        <rFont val="Times New Roman"/>
        <family val="1"/>
        <charset val="204"/>
      </rPr>
      <t>(Шифр ДОУ-325-П, стадия "П"</t>
    </r>
  </si>
  <si>
    <t>по производственной норме</t>
  </si>
  <si>
    <t>ДДУ</t>
  </si>
  <si>
    <t>ВСЕГО</t>
  </si>
  <si>
    <t>тн</t>
  </si>
  <si>
    <t>2.1</t>
  </si>
  <si>
    <t>м3</t>
  </si>
  <si>
    <t>м2</t>
  </si>
  <si>
    <t>3</t>
  </si>
  <si>
    <t>3.1</t>
  </si>
  <si>
    <t>шт</t>
  </si>
  <si>
    <t>кг</t>
  </si>
  <si>
    <t>4.1</t>
  </si>
  <si>
    <t>5</t>
  </si>
  <si>
    <t>5.1</t>
  </si>
  <si>
    <t>6</t>
  </si>
  <si>
    <t>6.1</t>
  </si>
  <si>
    <t>6.2</t>
  </si>
  <si>
    <t>6.3</t>
  </si>
  <si>
    <t>6.4</t>
  </si>
  <si>
    <t>6.5</t>
  </si>
  <si>
    <t>7.1</t>
  </si>
  <si>
    <t>8</t>
  </si>
  <si>
    <t>8.1</t>
  </si>
  <si>
    <t>9</t>
  </si>
  <si>
    <t>10</t>
  </si>
  <si>
    <t>10.1</t>
  </si>
  <si>
    <t>10.2</t>
  </si>
  <si>
    <t>10.3</t>
  </si>
  <si>
    <t>11</t>
  </si>
  <si>
    <t>11.1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</si>
  <si>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</si>
  <si>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</si>
  <si>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</si>
  <si>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</si>
  <si>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</si>
  <si>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</si>
  <si>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</si>
  <si>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</si>
  <si>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</si>
  <si>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</si>
  <si>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13.5</t>
  </si>
  <si>
    <t>14</t>
  </si>
  <si>
    <t>14.1</t>
  </si>
  <si>
    <t>14.2</t>
  </si>
  <si>
    <t>14.3</t>
  </si>
  <si>
    <t>14.4</t>
  </si>
  <si>
    <t>15</t>
  </si>
  <si>
    <t>15.1</t>
  </si>
  <si>
    <t>15.2</t>
  </si>
  <si>
    <t>16</t>
  </si>
  <si>
    <t>16.1</t>
  </si>
  <si>
    <t>16.2</t>
  </si>
  <si>
    <t>16.3</t>
  </si>
  <si>
    <t>16.4</t>
  </si>
  <si>
    <t>17</t>
  </si>
  <si>
    <t>17.1</t>
  </si>
  <si>
    <t>17.2</t>
  </si>
  <si>
    <t>17.3</t>
  </si>
  <si>
    <t>итого монолит</t>
  </si>
  <si>
    <t>колонны</t>
  </si>
  <si>
    <t xml:space="preserve">плита перекрытия </t>
  </si>
  <si>
    <t>стена</t>
  </si>
  <si>
    <t>стены</t>
  </si>
  <si>
    <t xml:space="preserve">стены </t>
  </si>
  <si>
    <t xml:space="preserve">плита </t>
  </si>
  <si>
    <t>плита</t>
  </si>
  <si>
    <t>фундаментная плита -3,45</t>
  </si>
  <si>
    <t>Стоимость за единицу, 
руб</t>
  </si>
  <si>
    <t>Общая стоимость материалов, 
руб.</t>
  </si>
  <si>
    <t>Общая стоимость работы, 
руб.</t>
  </si>
  <si>
    <t>Примечания</t>
  </si>
  <si>
    <t>Итого:</t>
  </si>
  <si>
    <t>ВСЕГО:</t>
  </si>
  <si>
    <t>в том числе НДС</t>
  </si>
  <si>
    <t>1.1</t>
  </si>
  <si>
    <t>1.2</t>
  </si>
  <si>
    <t>1.3</t>
  </si>
  <si>
    <t>1.4</t>
  </si>
  <si>
    <t>2</t>
  </si>
  <si>
    <t>4</t>
  </si>
  <si>
    <t>7</t>
  </si>
  <si>
    <t>9.1</t>
  </si>
  <si>
    <t>9.2</t>
  </si>
  <si>
    <t>9.3</t>
  </si>
  <si>
    <t>14.5</t>
  </si>
  <si>
    <t>16.5</t>
  </si>
  <si>
    <t>Выполнено за отчетный период</t>
  </si>
  <si>
    <t>остаток</t>
  </si>
  <si>
    <t>Начальник участка Генподрядчика</t>
  </si>
  <si>
    <t>___________________________________________</t>
  </si>
  <si>
    <t>Представитель Субподрядчика</t>
  </si>
  <si>
    <t>Технический надзор Заказчика</t>
  </si>
  <si>
    <t>Начальник ПТО Генподрядчика</t>
  </si>
  <si>
    <t>«ГЕНПОДРЯДЧИК»:</t>
  </si>
  <si>
    <t>«СУБПОДРЯДЧИК»:</t>
  </si>
  <si>
    <t>Генеральный директор</t>
  </si>
  <si>
    <t>ООО «ПрокСтрой»</t>
  </si>
  <si>
    <t>_________________ (В.Н.Юрьев.)</t>
  </si>
  <si>
    <t>_______________________ (Ибрагимов И.И.о)</t>
  </si>
  <si>
    <t>м.п.</t>
  </si>
  <si>
    <t xml:space="preserve">м.п. </t>
  </si>
  <si>
    <t xml:space="preserve"> "Многоэтажные жилые дома"</t>
  </si>
  <si>
    <t>стр.поз. №17, №18, №19, №20, №21, №22, №23 (участок №912)</t>
  </si>
  <si>
    <t>Вид работ: Устройство Паркинга (Шифр14/П-14-V.23-КЖ стадия П)</t>
  </si>
  <si>
    <t>Устройство молниезащиты в фундаментной плите</t>
  </si>
  <si>
    <t>Арматура Ø 10 А240</t>
  </si>
  <si>
    <t>Уголок 75х75х6 (Расход ~6,89 кг/м.п.)</t>
  </si>
  <si>
    <t>Полоса -50х5 (Расход ~1,963 кг/м.п.)</t>
  </si>
  <si>
    <t>Полоса -100х5 (Расход ~3,925 кг/м.п.)</t>
  </si>
  <si>
    <t>Устройство фундаментной плиты</t>
  </si>
  <si>
    <t xml:space="preserve">Устройство подстилающего слоя из геотекстиля </t>
  </si>
  <si>
    <t>Геотекстиль Дорнит 100 г/м3</t>
  </si>
  <si>
    <t xml:space="preserve">Устройство песчаного основания толщ. 1000 мм с последующим уплотнением  </t>
  </si>
  <si>
    <t>Песок средней крупности с коэф.уплотнения 0,95</t>
  </si>
  <si>
    <t>Устройство подстилающего слоя из пленки 200мкр</t>
  </si>
  <si>
    <t>Пленка полиэтиленовая 200 мкр</t>
  </si>
  <si>
    <t>Устройство бетонной подготовки, толщ. 100 мм</t>
  </si>
  <si>
    <t>Бетон В15</t>
  </si>
  <si>
    <t>Устройство фундаментной плиты на отм. -0.950, толщ. 600 мм с утолщением до 800мм</t>
  </si>
  <si>
    <t>Арматура Ø 36 А500С</t>
  </si>
  <si>
    <t>Арматура Ø 32 А500С</t>
  </si>
  <si>
    <t>Арматура Ø 14 А500С</t>
  </si>
  <si>
    <t>Каркас КП-1, КП-2: арматура Ø 14 А500С (∆)</t>
  </si>
  <si>
    <t>Арматура Ø 8 А240С</t>
  </si>
  <si>
    <t>Выпуски из ростверка:</t>
  </si>
  <si>
    <t>Арматура Ø 20 А500С</t>
  </si>
  <si>
    <t>Арматура Ø 10 А500С</t>
  </si>
  <si>
    <t>Бетон В30 W6 F150</t>
  </si>
  <si>
    <t>6.6</t>
  </si>
  <si>
    <t>6.7</t>
  </si>
  <si>
    <t>6.8</t>
  </si>
  <si>
    <t>6.9</t>
  </si>
  <si>
    <t>6.10</t>
  </si>
  <si>
    <t>Монтаж гильз для ввода в здание</t>
  </si>
  <si>
    <t>Труба хризолитцементная БНТ 150х2050 мм</t>
  </si>
  <si>
    <t>Огрунтовка бетонной поверхности битумной грунтовкой за 1 раз (вертикальная + горизонтальная)</t>
  </si>
  <si>
    <t>Битумы нефтяные строительные марки: БН-70/30</t>
  </si>
  <si>
    <t>Устройство обмазочной гидроизоляции в 2 слоя</t>
  </si>
  <si>
    <t>Полимерно-битумная мастика ТЕХНОНИКОЛЬ</t>
  </si>
  <si>
    <t>Монолитные конструкции выше отм. 0.000</t>
  </si>
  <si>
    <t xml:space="preserve">Устройство подстилающего слоя под крыльца </t>
  </si>
  <si>
    <t>Пенополистирол ПСБС-35 толщ. 100 мм)</t>
  </si>
  <si>
    <t>6,38</t>
  </si>
  <si>
    <t>1,1</t>
  </si>
  <si>
    <t>- Щебень гранитный марки 1000-1200, фр. 40-70,ГОСТ 8267-93*  h-0.3м норма расхода 1,26 = 1,26*0,3</t>
  </si>
  <si>
    <t>-Геотекстиль 300 гр/м2</t>
  </si>
  <si>
    <t>Устройство крыльцев и лестниц входных групп *</t>
  </si>
  <si>
    <t>Арматура Ø 12 А500С</t>
  </si>
  <si>
    <t>Арматура Ø  А240</t>
  </si>
  <si>
    <t>50,94</t>
  </si>
  <si>
    <t>Засыпка пазух песком в/о 1-7/А-Д под плитой перекрытия 1 полуэтажа</t>
  </si>
  <si>
    <t>Песок</t>
  </si>
  <si>
    <t>Стены  толщ. 160 мм, 180 мм, 200 мм и колонны 400х600 мм 1-го уровня * (в том числе стены лифтовой шахты и вентшахт)*</t>
  </si>
  <si>
    <t>Кр-1-Кр-7 : Арматура Ø 10 А500С</t>
  </si>
  <si>
    <t>Кр-1-Кр-7 : Арматура Ø 14 А500С</t>
  </si>
  <si>
    <t>Кр-1-Кр-7 : Арматура Ø 20 А500С</t>
  </si>
  <si>
    <t>Бетон В25 W4 F100</t>
  </si>
  <si>
    <t>Стены толщ. 160 мм, 180 мм, 200 мм и колонны 400х600 мм 2-3 уровня  * (в том числе стены лифтовой шахты и вентшахты)*</t>
  </si>
  <si>
    <t>Кр-7-Кр-11 : Арматура Ø 10 А500С</t>
  </si>
  <si>
    <t>Стены  толщ. 160 мм, 180 мм и колонны 400х600 мм на кровле    (в том числе стены лифтовой шахты , вентшахты)*</t>
  </si>
  <si>
    <t>Устройство плиты перекрытия толщ.180/ 200/270 мм и балок  400х400,400х600 мм над 1-м этажом*</t>
  </si>
  <si>
    <t>Устройство плиты перекрытия толщ.180/ 200/270 мм и балок  400х400,400х600 мм над 2,3,4-м этажами*</t>
  </si>
  <si>
    <t>Устройство плиты покрытия толщ.180/ 200/270 мм и балок  400х400,400х600 мм *</t>
  </si>
  <si>
    <t>Бетон В25 W4 F75</t>
  </si>
  <si>
    <t>Устройство плиты покрытия шахты лифта и лестничных клеток, вентшахт  толщ. 200 мм *</t>
  </si>
  <si>
    <t>Арматура Ø 10 А500</t>
  </si>
  <si>
    <t>Устройство монолитного ж/б парапета толщ.180мм*</t>
  </si>
  <si>
    <t>Пенополистирол ППС-25</t>
  </si>
  <si>
    <t>Арматура Ø 6 А240С</t>
  </si>
  <si>
    <t>Устройство плит пандуса толщ.270мм  *</t>
  </si>
  <si>
    <t>Арматура Ø 25 А500С</t>
  </si>
  <si>
    <t>Лестничные марши и площадки  ж/б монолитные</t>
  </si>
  <si>
    <t>Устройство монолитных ж/бетонных лестничных маршей ЛМ1-ЛМ-5*</t>
  </si>
  <si>
    <t>Арматура Ø 8 А500</t>
  </si>
  <si>
    <t>Арматура Ø 6 А240</t>
  </si>
  <si>
    <t>Устройство монолитных ж/бетонных лестничных площадок ЛП-1-ЛП-5*</t>
  </si>
  <si>
    <t>Арматура Ø 8 А240</t>
  </si>
  <si>
    <t>Фахверк</t>
  </si>
  <si>
    <t>Устройство металлического фахверка из трубы 80х4  с креплением к железобетонным конструкциям распорным анкером М12</t>
  </si>
  <si>
    <t>Труба 80х4: стойки, балки</t>
  </si>
  <si>
    <t xml:space="preserve"> - 200*300*10  : лист горячекатаннй = 10мм</t>
  </si>
  <si>
    <t xml:space="preserve"> - 200*300*6  : лист горячекатаннй = 6мм</t>
  </si>
  <si>
    <r>
      <t xml:space="preserve">Объём работ и нормативная потребность материалов на объект по производственной норме                                                                          </t>
    </r>
    <r>
      <rPr>
        <b/>
        <sz val="10"/>
        <rFont val="Times New Roman"/>
        <family val="1"/>
        <charset val="204"/>
      </rPr>
      <t>(Шифр14/П-14-V.23-КЖ стадия П)</t>
    </r>
  </si>
  <si>
    <t>12.5</t>
  </si>
  <si>
    <t>12.6</t>
  </si>
  <si>
    <t>12.7</t>
  </si>
  <si>
    <t>12.8</t>
  </si>
  <si>
    <t>12.9</t>
  </si>
  <si>
    <t>13.6</t>
  </si>
  <si>
    <t>13.7</t>
  </si>
  <si>
    <t>14.6</t>
  </si>
  <si>
    <t>14.7</t>
  </si>
  <si>
    <t>14.8</t>
  </si>
  <si>
    <t>14.9</t>
  </si>
  <si>
    <t>15.3</t>
  </si>
  <si>
    <t>15.4</t>
  </si>
  <si>
    <t>17.4</t>
  </si>
  <si>
    <t>17.5</t>
  </si>
  <si>
    <t>18</t>
  </si>
  <si>
    <t>18.1</t>
  </si>
  <si>
    <t>18.2</t>
  </si>
  <si>
    <t>18.3</t>
  </si>
  <si>
    <t>18.4</t>
  </si>
  <si>
    <t>18.5</t>
  </si>
  <si>
    <t>18.6</t>
  </si>
  <si>
    <t>19</t>
  </si>
  <si>
    <t>19.1</t>
  </si>
  <si>
    <t>19.2</t>
  </si>
  <si>
    <t>19.3</t>
  </si>
  <si>
    <t>20</t>
  </si>
  <si>
    <t>20.1</t>
  </si>
  <si>
    <t>20.2</t>
  </si>
  <si>
    <t>20.3</t>
  </si>
  <si>
    <t>20.4</t>
  </si>
  <si>
    <t>21</t>
  </si>
  <si>
    <t>21.1</t>
  </si>
  <si>
    <t>21.2</t>
  </si>
  <si>
    <t>21.3</t>
  </si>
  <si>
    <t>21.4</t>
  </si>
  <si>
    <t>21.5</t>
  </si>
  <si>
    <t>22</t>
  </si>
  <si>
    <t>22.1</t>
  </si>
  <si>
    <t>22.2</t>
  </si>
  <si>
    <t>22.3</t>
  </si>
  <si>
    <t>22.4</t>
  </si>
  <si>
    <t>22.5</t>
  </si>
  <si>
    <t>22.6</t>
  </si>
  <si>
    <t>23</t>
  </si>
  <si>
    <t>23.1</t>
  </si>
  <si>
    <t>23.2</t>
  </si>
  <si>
    <t>23.3</t>
  </si>
  <si>
    <t>23.4</t>
  </si>
  <si>
    <t>23.5</t>
  </si>
  <si>
    <t>23.6</t>
  </si>
  <si>
    <t>24</t>
  </si>
  <si>
    <t>24.1</t>
  </si>
  <si>
    <t>24.2</t>
  </si>
  <si>
    <t>24.3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</si>
</sst>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6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/>
    <xf numFmtId="164" fontId="6" fillId="2" borderId="0" xfId="1" applyNumberFormat="1" applyFont="1" applyFill="1" applyAlignment="1">
      <alignment horizontal="left" vertical="center"/>
    </xf>
    <xf numFmtId="2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6" fillId="2" borderId="0" xfId="2" applyFont="1" applyFill="1" applyAlignment="1">
      <alignment vertical="center"/>
    </xf>
    <xf numFmtId="164" fontId="6" fillId="2" borderId="0" xfId="2" applyNumberFormat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164" fontId="13" fillId="2" borderId="2" xfId="1" applyNumberFormat="1" applyFont="1" applyFill="1" applyBorder="1" applyAlignment="1" applyProtection="1">
      <alignment horizontal="center" vertical="center"/>
      <protection locked="0"/>
    </xf>
    <xf numFmtId="164" fontId="14" fillId="2" borderId="2" xfId="1" applyNumberFormat="1" applyFont="1" applyFill="1" applyBorder="1" applyAlignment="1">
      <alignment horizontal="center" vertical="center" wrapText="1"/>
    </xf>
    <xf numFmtId="2" fontId="6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 applyProtection="1">
      <alignment horizontal="right" vertical="center"/>
      <protection locked="0"/>
    </xf>
    <xf numFmtId="2" fontId="6" fillId="2" borderId="2" xfId="1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right" vertical="center" wrapText="1"/>
    </xf>
    <xf numFmtId="0" fontId="13" fillId="2" borderId="2" xfId="1" applyFont="1" applyFill="1" applyBorder="1" applyAlignment="1">
      <alignment horizontal="center" vertical="center" wrapText="1"/>
    </xf>
    <xf numFmtId="2" fontId="13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 applyProtection="1">
      <alignment horizontal="right" vertical="center"/>
      <protection locked="0"/>
    </xf>
    <xf numFmtId="2" fontId="13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right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right" vertical="center" wrapText="1"/>
    </xf>
    <xf numFmtId="49" fontId="3" fillId="2" borderId="0" xfId="1" applyNumberFormat="1" applyFont="1" applyFill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/>
    <xf numFmtId="0" fontId="4" fillId="2" borderId="0" xfId="1" applyFont="1" applyFill="1" applyAlignment="1">
      <alignment vertical="center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center"/>
    </xf>
    <xf numFmtId="0" fontId="12" fillId="0" borderId="2" xfId="0" applyFont="1" applyBorder="1" applyProtection="1">
      <protection locked="0"/>
    </xf>
    <xf numFmtId="0" fontId="12" fillId="0" borderId="0" xfId="2" applyFont="1" applyAlignment="1">
      <alignment vertical="center"/>
    </xf>
    <xf numFmtId="0" fontId="6" fillId="2" borderId="0" xfId="2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4" fontId="12" fillId="2" borderId="20" xfId="1" applyNumberFormat="1" applyFont="1" applyFill="1" applyBorder="1" applyAlignment="1">
      <alignment horizontal="center" vertical="center" wrapText="1"/>
    </xf>
    <xf numFmtId="164" fontId="12" fillId="2" borderId="18" xfId="1" applyNumberFormat="1" applyFont="1" applyFill="1" applyBorder="1" applyAlignment="1">
      <alignment horizontal="center" vertical="center" wrapText="1"/>
    </xf>
    <xf numFmtId="164" fontId="12" fillId="2" borderId="19" xfId="1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right" vertical="center" wrapText="1"/>
    </xf>
    <xf numFmtId="2" fontId="3" fillId="2" borderId="2" xfId="2" applyNumberFormat="1" applyFont="1" applyFill="1" applyBorder="1" applyAlignment="1">
      <alignment horizontal="right" vertical="center" wrapText="1"/>
    </xf>
    <xf numFmtId="2" fontId="3" fillId="0" borderId="2" xfId="2" applyNumberFormat="1" applyFont="1" applyBorder="1" applyAlignment="1">
      <alignment horizontal="right" vertical="center"/>
    </xf>
    <xf numFmtId="4" fontId="15" fillId="4" borderId="2" xfId="2" applyNumberFormat="1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49" fontId="16" fillId="3" borderId="2" xfId="2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right" vertical="center" wrapText="1"/>
    </xf>
    <xf numFmtId="2" fontId="3" fillId="3" borderId="2" xfId="2" applyNumberFormat="1" applyFont="1" applyFill="1" applyBorder="1" applyAlignment="1">
      <alignment horizontal="right" vertical="center" wrapText="1"/>
    </xf>
    <xf numFmtId="2" fontId="3" fillId="3" borderId="2" xfId="2" applyNumberFormat="1" applyFont="1" applyFill="1" applyBorder="1" applyAlignment="1">
      <alignment horizontal="right" vertical="center"/>
    </xf>
    <xf numFmtId="4" fontId="15" fillId="3" borderId="2" xfId="2" applyNumberFormat="1" applyFont="1" applyFill="1" applyBorder="1" applyAlignment="1" applyProtection="1">
      <alignment horizontal="center" vertical="center"/>
      <protection locked="0"/>
    </xf>
    <xf numFmtId="4" fontId="10" fillId="3" borderId="2" xfId="2" applyNumberFormat="1" applyFont="1" applyFill="1" applyBorder="1" applyAlignment="1">
      <alignment horizontal="center" vertical="center"/>
    </xf>
    <xf numFmtId="2" fontId="17" fillId="3" borderId="2" xfId="2" applyNumberFormat="1" applyFont="1" applyFill="1" applyBorder="1" applyAlignment="1">
      <alignment horizontal="right" vertical="center"/>
    </xf>
    <xf numFmtId="4" fontId="12" fillId="0" borderId="0" xfId="2" applyNumberFormat="1" applyFont="1" applyAlignment="1" applyProtection="1">
      <alignment vertical="center"/>
      <protection locked="0"/>
    </xf>
    <xf numFmtId="4" fontId="12" fillId="3" borderId="2" xfId="2" applyNumberFormat="1" applyFont="1" applyFill="1" applyBorder="1" applyAlignment="1" applyProtection="1">
      <alignment horizontal="center" vertical="center"/>
      <protection locked="0"/>
    </xf>
    <xf numFmtId="4" fontId="12" fillId="2" borderId="2" xfId="2" applyNumberFormat="1" applyFont="1" applyFill="1" applyBorder="1" applyAlignment="1" applyProtection="1">
      <alignment horizontal="center" vertical="center"/>
      <protection locked="0"/>
    </xf>
    <xf numFmtId="4" fontId="12" fillId="0" borderId="2" xfId="2" applyNumberFormat="1" applyFont="1" applyBorder="1" applyAlignment="1">
      <alignment vertical="center"/>
    </xf>
    <xf numFmtId="4" fontId="12" fillId="3" borderId="2" xfId="2" applyNumberFormat="1" applyFont="1" applyFill="1" applyBorder="1" applyAlignment="1">
      <alignment vertical="center"/>
    </xf>
    <xf numFmtId="4" fontId="12" fillId="0" borderId="0" xfId="2" applyNumberFormat="1" applyFont="1" applyAlignment="1">
      <alignment vertical="center"/>
    </xf>
    <xf numFmtId="0" fontId="12" fillId="2" borderId="0" xfId="1" applyFont="1" applyFill="1" applyAlignment="1" applyProtection="1">
      <alignment vertical="center"/>
      <protection locked="0"/>
    </xf>
    <xf numFmtId="0" fontId="19" fillId="0" borderId="0" xfId="0" applyFont="1"/>
    <xf numFmtId="4" fontId="19" fillId="0" borderId="0" xfId="0" applyNumberFormat="1" applyFont="1"/>
    <xf numFmtId="4" fontId="20" fillId="0" borderId="0" xfId="2" applyNumberFormat="1" applyFont="1"/>
    <xf numFmtId="0" fontId="20" fillId="0" borderId="0" xfId="2" applyFont="1"/>
    <xf numFmtId="0" fontId="11" fillId="2" borderId="0" xfId="1" applyFont="1" applyFill="1" applyAlignment="1" applyProtection="1">
      <alignment horizontal="right" vertical="center"/>
      <protection locked="0"/>
    </xf>
    <xf numFmtId="0" fontId="19" fillId="0" borderId="2" xfId="0" applyFont="1" applyBorder="1"/>
    <xf numFmtId="0" fontId="19" fillId="3" borderId="2" xfId="0" applyFont="1" applyFill="1" applyBorder="1"/>
    <xf numFmtId="0" fontId="6" fillId="2" borderId="0" xfId="1" applyFont="1" applyFill="1" applyAlignment="1" applyProtection="1">
      <alignment vertical="center"/>
      <protection locked="0"/>
    </xf>
    <xf numFmtId="2" fontId="19" fillId="0" borderId="0" xfId="0" applyNumberFormat="1" applyFont="1"/>
    <xf numFmtId="164" fontId="19" fillId="0" borderId="0" xfId="0" applyNumberFormat="1" applyFont="1"/>
    <xf numFmtId="2" fontId="21" fillId="3" borderId="2" xfId="0" applyNumberFormat="1" applyFont="1" applyFill="1" applyBorder="1" applyAlignment="1">
      <alignment horizontal="center"/>
    </xf>
    <xf numFmtId="4" fontId="10" fillId="3" borderId="2" xfId="2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2" fontId="6" fillId="5" borderId="2" xfId="1" applyNumberFormat="1" applyFont="1" applyFill="1" applyBorder="1" applyAlignment="1">
      <alignment horizontal="center" vertical="center" wrapText="1"/>
    </xf>
    <xf numFmtId="0" fontId="11" fillId="5" borderId="2" xfId="1" applyFont="1" applyFill="1" applyBorder="1" applyAlignment="1" applyProtection="1">
      <alignment horizontal="right" vertical="center"/>
      <protection locked="0"/>
    </xf>
    <xf numFmtId="2" fontId="6" fillId="5" borderId="2" xfId="1" applyNumberFormat="1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/>
    <xf numFmtId="4" fontId="12" fillId="5" borderId="2" xfId="2" applyNumberFormat="1" applyFont="1" applyFill="1" applyBorder="1" applyAlignment="1" applyProtection="1">
      <alignment horizontal="center" vertical="center"/>
      <protection locked="0"/>
    </xf>
    <xf numFmtId="0" fontId="12" fillId="5" borderId="2" xfId="2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vertical="center"/>
    </xf>
    <xf numFmtId="0" fontId="12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 indent="5"/>
    </xf>
    <xf numFmtId="0" fontId="22" fillId="0" borderId="0" xfId="0" applyFont="1" applyAlignment="1">
      <alignment horizontal="left"/>
    </xf>
    <xf numFmtId="43" fontId="21" fillId="0" borderId="0" xfId="4" applyFont="1"/>
    <xf numFmtId="0" fontId="2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164" fontId="12" fillId="2" borderId="14" xfId="1" applyNumberFormat="1" applyFont="1" applyFill="1" applyBorder="1" applyAlignment="1">
      <alignment horizontal="center" vertical="center" wrapText="1"/>
    </xf>
    <xf numFmtId="164" fontId="12" fillId="2" borderId="16" xfId="1" applyNumberFormat="1" applyFont="1" applyFill="1" applyBorder="1" applyAlignment="1">
      <alignment horizontal="center" vertical="center" wrapText="1"/>
    </xf>
    <xf numFmtId="4" fontId="10" fillId="3" borderId="2" xfId="2" applyNumberFormat="1" applyFont="1" applyFill="1" applyBorder="1" applyAlignment="1">
      <alignment horizontal="center" vertical="center"/>
    </xf>
    <xf numFmtId="4" fontId="15" fillId="4" borderId="2" xfId="2" applyNumberFormat="1" applyFont="1" applyFill="1" applyBorder="1" applyAlignment="1">
      <alignment horizontal="center" vertical="center"/>
    </xf>
    <xf numFmtId="4" fontId="10" fillId="3" borderId="9" xfId="2" applyNumberFormat="1" applyFont="1" applyFill="1" applyBorder="1" applyAlignment="1">
      <alignment horizontal="center" vertical="center"/>
    </xf>
    <xf numFmtId="4" fontId="10" fillId="3" borderId="8" xfId="2" applyNumberFormat="1" applyFont="1" applyFill="1" applyBorder="1" applyAlignment="1">
      <alignment horizontal="center" vertical="center"/>
    </xf>
    <xf numFmtId="4" fontId="15" fillId="4" borderId="9" xfId="2" applyNumberFormat="1" applyFont="1" applyFill="1" applyBorder="1" applyAlignment="1">
      <alignment horizontal="center" vertical="center"/>
    </xf>
    <xf numFmtId="4" fontId="15" fillId="4" borderId="8" xfId="2" applyNumberFormat="1" applyFont="1" applyFill="1" applyBorder="1" applyAlignment="1">
      <alignment horizontal="center" vertical="center"/>
    </xf>
    <xf numFmtId="4" fontId="10" fillId="0" borderId="12" xfId="2" applyNumberFormat="1" applyFont="1" applyBorder="1" applyAlignment="1" applyProtection="1">
      <alignment horizontal="center" vertical="center" wrapText="1"/>
      <protection locked="0"/>
    </xf>
    <xf numFmtId="4" fontId="10" fillId="0" borderId="15" xfId="2" applyNumberFormat="1" applyFont="1" applyBorder="1" applyAlignment="1" applyProtection="1">
      <alignment horizontal="center" vertical="center" wrapText="1"/>
      <protection locked="0"/>
    </xf>
    <xf numFmtId="4" fontId="10" fillId="0" borderId="17" xfId="2" applyNumberFormat="1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18" xfId="2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164" fontId="12" fillId="2" borderId="11" xfId="1" applyNumberFormat="1" applyFont="1" applyFill="1" applyBorder="1" applyAlignment="1">
      <alignment horizontal="center" vertical="center" wrapText="1"/>
    </xf>
    <xf numFmtId="164" fontId="12" fillId="2" borderId="7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6" fillId="2" borderId="0" xfId="1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164" fontId="11" fillId="2" borderId="2" xfId="2" applyNumberFormat="1" applyFont="1" applyFill="1" applyBorder="1" applyAlignment="1">
      <alignment horizontal="center" vertical="center" wrapText="1"/>
    </xf>
    <xf numFmtId="164" fontId="11" fillId="2" borderId="18" xfId="2" applyNumberFormat="1" applyFont="1" applyFill="1" applyBorder="1" applyAlignment="1">
      <alignment horizontal="center" vertical="center" wrapText="1"/>
    </xf>
    <xf numFmtId="49" fontId="10" fillId="2" borderId="0" xfId="1" applyNumberFormat="1" applyFont="1" applyFill="1" applyAlignment="1">
      <alignment horizontal="left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166" fontId="13" fillId="2" borderId="2" xfId="1" applyNumberFormat="1" applyFont="1" applyFill="1" applyBorder="1" applyAlignment="1" applyProtection="1">
      <alignment horizontal="center" vertical="center"/>
      <protection locked="0"/>
    </xf>
    <xf numFmtId="0" fontId="13" fillId="6" borderId="2" xfId="1" applyFont="1" applyFill="1" applyBorder="1" applyAlignment="1">
      <alignment horizontal="right" vertical="center" wrapText="1"/>
    </xf>
    <xf numFmtId="0" fontId="14" fillId="2" borderId="2" xfId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9" fillId="0" borderId="0" xfId="0" applyFont="1" applyFill="1"/>
    <xf numFmtId="164" fontId="6" fillId="0" borderId="0" xfId="1" applyNumberFormat="1" applyFont="1" applyFill="1" applyAlignment="1">
      <alignment horizontal="left" vertical="center"/>
    </xf>
    <xf numFmtId="164" fontId="4" fillId="0" borderId="0" xfId="1" applyNumberFormat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164" fontId="6" fillId="0" borderId="0" xfId="2" applyNumberFormat="1" applyFont="1" applyFill="1" applyAlignment="1">
      <alignment vertical="center"/>
    </xf>
    <xf numFmtId="0" fontId="10" fillId="0" borderId="13" xfId="1" applyFont="1" applyFill="1" applyBorder="1" applyAlignment="1">
      <alignment horizontal="center" vertical="center" wrapText="1"/>
    </xf>
    <xf numFmtId="164" fontId="11" fillId="0" borderId="13" xfId="1" applyNumberFormat="1" applyFont="1" applyFill="1" applyBorder="1" applyAlignment="1">
      <alignment horizontal="center" vertical="center" wrapText="1"/>
    </xf>
    <xf numFmtId="164" fontId="12" fillId="0" borderId="14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2" fillId="0" borderId="16" xfId="1" applyNumberFormat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164" fontId="11" fillId="0" borderId="18" xfId="2" applyNumberFormat="1" applyFont="1" applyFill="1" applyBorder="1" applyAlignment="1">
      <alignment horizontal="center" vertical="center" wrapText="1"/>
    </xf>
    <xf numFmtId="164" fontId="12" fillId="0" borderId="19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166" fontId="13" fillId="0" borderId="2" xfId="1" applyNumberFormat="1" applyFont="1" applyFill="1" applyBorder="1" applyAlignment="1" applyProtection="1">
      <alignment horizontal="center" vertical="center"/>
      <protection locked="0"/>
    </xf>
    <xf numFmtId="164" fontId="2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 applyProtection="1">
      <alignment horizontal="center" vertical="center"/>
      <protection locked="0"/>
    </xf>
    <xf numFmtId="2" fontId="13" fillId="0" borderId="2" xfId="1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right" vertical="center"/>
    </xf>
    <xf numFmtId="164" fontId="19" fillId="0" borderId="0" xfId="0" applyNumberFormat="1" applyFont="1" applyFill="1"/>
    <xf numFmtId="49" fontId="3" fillId="7" borderId="2" xfId="1" applyNumberFormat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left" vertical="center" wrapText="1"/>
    </xf>
    <xf numFmtId="0" fontId="6" fillId="7" borderId="2" xfId="1" applyFont="1" applyFill="1" applyBorder="1" applyAlignment="1">
      <alignment horizontal="center" vertical="center" wrapText="1"/>
    </xf>
    <xf numFmtId="164" fontId="4" fillId="7" borderId="2" xfId="1" applyNumberFormat="1" applyFont="1" applyFill="1" applyBorder="1" applyAlignment="1">
      <alignment horizontal="center" vertical="center" wrapText="1"/>
    </xf>
    <xf numFmtId="2" fontId="6" fillId="7" borderId="2" xfId="1" applyNumberFormat="1" applyFont="1" applyFill="1" applyBorder="1" applyAlignment="1" applyProtection="1">
      <alignment horizontal="center" vertical="center"/>
      <protection locked="0"/>
    </xf>
    <xf numFmtId="4" fontId="12" fillId="7" borderId="2" xfId="2" applyNumberFormat="1" applyFont="1" applyFill="1" applyBorder="1" applyAlignment="1" applyProtection="1">
      <alignment horizontal="center" vertical="center"/>
      <protection locked="0"/>
    </xf>
    <xf numFmtId="0" fontId="12" fillId="7" borderId="2" xfId="2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>
      <alignment vertical="center"/>
    </xf>
  </cellXfs>
  <cellStyles count="5">
    <cellStyle name="Обычный" xfId="0" builtinId="0"/>
    <cellStyle name="Обычный 2" xfId="2" xr:uid="{4C5EF263-A3AA-404F-B9C9-DD30136CDC8B}"/>
    <cellStyle name="Обычный 2 2" xfId="3" xr:uid="{F2D59658-B592-4546-B159-B32071259E35}"/>
    <cellStyle name="Обычный 4" xfId="1" xr:uid="{44F6BF7E-1B38-4876-A7F1-9CADEE69D3AD}"/>
    <cellStyle name="Финансовый" xfId="4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9134-E441-419C-A046-5D9E3979D6B6}">
  <sheetPr>
    <pageSetUpPr fitToPage="1"/>
  </sheetPr>
  <dimension ref="A1:R167"/>
  <sheetViews>
    <sheetView tabSelected="1" zoomScaleNormal="100" workbookViewId="0">
      <selection activeCell="S10" sqref="S10"/>
    </sheetView>
  </sheetViews>
  <sheetFormatPr defaultRowHeight="15" x14ac:dyDescent="0.25"/>
  <cols>
    <col min="1" max="1" width="9.140625" style="88"/>
    <col min="2" max="2" width="73.85546875" style="88" customWidth="1"/>
    <col min="3" max="3" width="9.140625" style="88"/>
    <col min="4" max="5" width="0" style="88" hidden="1" customWidth="1"/>
    <col min="6" max="6" width="19.28515625" style="88" customWidth="1"/>
    <col min="7" max="7" width="13.28515625" style="88" hidden="1" customWidth="1"/>
    <col min="8" max="8" width="20.7109375" style="88" hidden="1" customWidth="1"/>
    <col min="9" max="9" width="0" style="88" hidden="1" customWidth="1"/>
    <col min="10" max="10" width="21.7109375" style="88" hidden="1" customWidth="1"/>
    <col min="11" max="11" width="23.28515625" style="88" customWidth="1"/>
    <col min="12" max="12" width="13.85546875" style="86" customWidth="1"/>
    <col min="13" max="13" width="14.140625" style="55" customWidth="1"/>
    <col min="14" max="14" width="14" style="55" customWidth="1"/>
    <col min="15" max="15" width="23.7109375" style="55" customWidth="1"/>
    <col min="16" max="16384" width="9.140625" style="88"/>
  </cols>
  <sheetData>
    <row r="1" spans="1:15" ht="18.75" x14ac:dyDescent="0.25">
      <c r="A1" s="1" t="s">
        <v>0</v>
      </c>
      <c r="B1" s="2"/>
      <c r="C1" s="3"/>
      <c r="D1" s="4"/>
      <c r="E1" s="158"/>
      <c r="F1" s="158"/>
      <c r="G1" s="158"/>
      <c r="H1" s="87"/>
      <c r="I1" s="5"/>
      <c r="L1" s="81"/>
      <c r="M1" s="49"/>
      <c r="N1" s="49"/>
      <c r="O1" s="49"/>
    </row>
    <row r="2" spans="1:15" ht="15.75" x14ac:dyDescent="0.25">
      <c r="A2" s="6" t="s">
        <v>112</v>
      </c>
      <c r="B2" s="2"/>
      <c r="C2" s="3"/>
      <c r="D2" s="4"/>
      <c r="E2" s="7"/>
      <c r="F2" s="7"/>
      <c r="G2" s="7"/>
      <c r="H2" s="87"/>
      <c r="I2" s="8"/>
      <c r="L2" s="89"/>
      <c r="M2" s="88"/>
      <c r="N2" s="88"/>
      <c r="O2" s="88"/>
    </row>
    <row r="3" spans="1:15" ht="15.75" x14ac:dyDescent="0.25">
      <c r="A3" s="1" t="s">
        <v>112</v>
      </c>
      <c r="B3" s="2"/>
      <c r="C3" s="3"/>
      <c r="D3" s="4"/>
      <c r="E3" s="4"/>
      <c r="F3" s="4"/>
      <c r="G3" s="4"/>
      <c r="H3" s="159"/>
      <c r="I3" s="159"/>
      <c r="L3" s="81"/>
      <c r="M3" s="49"/>
      <c r="N3" s="49"/>
      <c r="O3" s="49"/>
    </row>
    <row r="4" spans="1:15" ht="15.75" x14ac:dyDescent="0.25">
      <c r="A4" s="6" t="s">
        <v>1</v>
      </c>
      <c r="B4" s="2"/>
      <c r="C4" s="3"/>
      <c r="D4" s="4"/>
      <c r="E4" s="160"/>
      <c r="F4" s="160"/>
      <c r="G4" s="160"/>
      <c r="H4" s="9"/>
      <c r="I4" s="48"/>
      <c r="L4" s="89"/>
      <c r="M4" s="88"/>
      <c r="N4" s="88"/>
      <c r="O4" s="88"/>
    </row>
    <row r="5" spans="1:15" ht="15.75" x14ac:dyDescent="0.25">
      <c r="A5" s="6" t="s">
        <v>2</v>
      </c>
      <c r="B5" s="2"/>
      <c r="C5" s="10"/>
      <c r="D5" s="4"/>
      <c r="E5" s="4"/>
      <c r="F5" s="4"/>
      <c r="G5" s="4"/>
      <c r="H5" s="87"/>
      <c r="I5" s="87"/>
      <c r="L5" s="81"/>
      <c r="M5" s="49"/>
      <c r="N5" s="49"/>
      <c r="O5" s="49"/>
    </row>
    <row r="6" spans="1:15" ht="15.75" x14ac:dyDescent="0.25">
      <c r="A6" s="6" t="s">
        <v>3</v>
      </c>
      <c r="B6" s="2"/>
      <c r="C6" s="10"/>
      <c r="D6" s="4"/>
      <c r="E6" s="4"/>
      <c r="F6" s="4"/>
      <c r="G6" s="4"/>
      <c r="H6" s="87"/>
      <c r="I6" s="48"/>
      <c r="L6" s="89"/>
      <c r="M6" s="88"/>
      <c r="N6" s="88"/>
      <c r="O6" s="88"/>
    </row>
    <row r="7" spans="1:15" ht="28.5" customHeight="1" x14ac:dyDescent="0.25">
      <c r="A7" s="12" t="s">
        <v>113</v>
      </c>
      <c r="B7" s="12"/>
      <c r="C7" s="12"/>
      <c r="D7" s="12"/>
      <c r="E7" s="12"/>
      <c r="F7" s="12"/>
      <c r="G7" s="12"/>
      <c r="H7" s="12"/>
      <c r="I7" s="12"/>
      <c r="L7" s="81"/>
      <c r="M7" s="49"/>
      <c r="N7" s="49"/>
      <c r="O7" s="49"/>
    </row>
    <row r="8" spans="1:15" ht="6" customHeight="1" x14ac:dyDescent="0.3">
      <c r="A8" s="12"/>
      <c r="B8" s="12"/>
      <c r="C8" s="12"/>
      <c r="D8" s="12"/>
      <c r="E8" s="12"/>
      <c r="F8" s="12"/>
      <c r="G8" s="12"/>
      <c r="H8" s="12"/>
      <c r="I8" s="12"/>
      <c r="L8" s="90"/>
      <c r="M8" s="91"/>
      <c r="N8" s="91"/>
      <c r="O8" s="91"/>
    </row>
    <row r="9" spans="1:15" ht="15.75" x14ac:dyDescent="0.25">
      <c r="A9" s="13" t="s">
        <v>114</v>
      </c>
      <c r="B9" s="13"/>
      <c r="C9" s="13"/>
      <c r="D9" s="13"/>
      <c r="E9" s="13"/>
      <c r="F9" s="13"/>
      <c r="G9" s="13"/>
      <c r="H9" s="13"/>
      <c r="I9" s="13"/>
      <c r="L9" s="89"/>
      <c r="M9" s="88"/>
      <c r="N9" s="88"/>
      <c r="O9" s="88"/>
    </row>
    <row r="10" spans="1:15" ht="10.5" customHeight="1" thickBot="1" x14ac:dyDescent="0.3">
      <c r="A10" s="164"/>
      <c r="B10" s="164"/>
      <c r="C10" s="16"/>
      <c r="D10" s="56"/>
      <c r="E10" s="56"/>
      <c r="F10" s="17"/>
      <c r="G10" s="16"/>
      <c r="H10" s="92"/>
      <c r="I10" s="92"/>
      <c r="L10" s="89"/>
      <c r="M10" s="88"/>
      <c r="N10" s="88"/>
      <c r="O10" s="88"/>
    </row>
    <row r="11" spans="1:15" ht="87.75" customHeight="1" x14ac:dyDescent="0.25">
      <c r="A11" s="165" t="s">
        <v>4</v>
      </c>
      <c r="B11" s="168" t="s">
        <v>5</v>
      </c>
      <c r="C11" s="171" t="s">
        <v>6</v>
      </c>
      <c r="D11" s="156"/>
      <c r="E11" s="154"/>
      <c r="F11" s="57" t="s">
        <v>7</v>
      </c>
      <c r="G11" s="149" t="s">
        <v>8</v>
      </c>
      <c r="H11" s="149" t="s">
        <v>9</v>
      </c>
      <c r="I11" s="149" t="s">
        <v>10</v>
      </c>
      <c r="J11" s="149" t="s">
        <v>9</v>
      </c>
      <c r="K11" s="131" t="s">
        <v>193</v>
      </c>
      <c r="L11" s="139" t="s">
        <v>78</v>
      </c>
      <c r="M11" s="142" t="s">
        <v>79</v>
      </c>
      <c r="N11" s="142" t="s">
        <v>80</v>
      </c>
      <c r="O11" s="128" t="s">
        <v>81</v>
      </c>
    </row>
    <row r="12" spans="1:15" ht="15" customHeight="1" x14ac:dyDescent="0.25">
      <c r="A12" s="166"/>
      <c r="B12" s="169"/>
      <c r="C12" s="172"/>
      <c r="D12" s="157"/>
      <c r="E12" s="155"/>
      <c r="F12" s="162" t="s">
        <v>11</v>
      </c>
      <c r="G12" s="150"/>
      <c r="H12" s="150"/>
      <c r="I12" s="150"/>
      <c r="J12" s="150"/>
      <c r="K12" s="132"/>
      <c r="L12" s="140"/>
      <c r="M12" s="143"/>
      <c r="N12" s="143"/>
      <c r="O12" s="129"/>
    </row>
    <row r="13" spans="1:15" ht="24" customHeight="1" thickBot="1" x14ac:dyDescent="0.3">
      <c r="A13" s="167"/>
      <c r="B13" s="170"/>
      <c r="C13" s="173"/>
      <c r="D13" s="58"/>
      <c r="E13" s="59"/>
      <c r="F13" s="163"/>
      <c r="G13" s="60" t="s">
        <v>12</v>
      </c>
      <c r="H13" s="61" t="s">
        <v>12</v>
      </c>
      <c r="I13" s="61" t="s">
        <v>13</v>
      </c>
      <c r="J13" s="61" t="s">
        <v>12</v>
      </c>
      <c r="K13" s="62" t="s">
        <v>12</v>
      </c>
      <c r="L13" s="141"/>
      <c r="M13" s="144"/>
      <c r="N13" s="144"/>
      <c r="O13" s="130"/>
    </row>
    <row r="14" spans="1:15" ht="15.75" x14ac:dyDescent="0.25">
      <c r="A14" s="18">
        <v>1</v>
      </c>
      <c r="B14" s="151" t="s">
        <v>115</v>
      </c>
      <c r="C14" s="152"/>
      <c r="D14" s="152"/>
      <c r="E14" s="152"/>
      <c r="F14" s="152"/>
      <c r="G14" s="152"/>
      <c r="H14" s="153"/>
      <c r="I14" s="19"/>
      <c r="J14" s="19"/>
      <c r="K14" s="19"/>
      <c r="L14" s="82"/>
      <c r="M14" s="70"/>
      <c r="N14" s="70"/>
      <c r="O14" s="70"/>
    </row>
    <row r="15" spans="1:15" x14ac:dyDescent="0.25">
      <c r="A15" s="20" t="s">
        <v>85</v>
      </c>
      <c r="B15" s="31" t="s">
        <v>116</v>
      </c>
      <c r="C15" s="32" t="s">
        <v>14</v>
      </c>
      <c r="D15" s="32"/>
      <c r="E15" s="32"/>
      <c r="F15" s="24">
        <v>1.04</v>
      </c>
      <c r="G15" s="33" t="e">
        <f>#REF!*F15</f>
        <v>#REF!</v>
      </c>
      <c r="H15" s="34"/>
      <c r="I15" s="35" t="e">
        <f t="shared" ref="I15:I39" si="0">G15</f>
        <v>#REF!</v>
      </c>
      <c r="J15" s="93"/>
      <c r="K15" s="174">
        <v>0.10712000000000001</v>
      </c>
      <c r="L15" s="83">
        <v>0</v>
      </c>
      <c r="M15" s="51">
        <f>K15*L15</f>
        <v>0</v>
      </c>
      <c r="N15" s="52"/>
      <c r="O15" s="53"/>
    </row>
    <row r="16" spans="1:15" ht="15.75" x14ac:dyDescent="0.25">
      <c r="A16" s="20" t="s">
        <v>86</v>
      </c>
      <c r="B16" s="31" t="s">
        <v>117</v>
      </c>
      <c r="C16" s="32" t="s">
        <v>14</v>
      </c>
      <c r="D16" s="36"/>
      <c r="E16" s="36"/>
      <c r="F16" s="37">
        <v>1.04</v>
      </c>
      <c r="G16" s="28">
        <f>2150*0.1</f>
        <v>215</v>
      </c>
      <c r="H16" s="29"/>
      <c r="I16" s="30">
        <f t="shared" si="0"/>
        <v>215</v>
      </c>
      <c r="J16" s="93"/>
      <c r="K16" s="174">
        <v>3.8059999999999997E-2</v>
      </c>
      <c r="L16" s="83">
        <v>0</v>
      </c>
      <c r="M16" s="51">
        <f t="shared" ref="M16" si="1">K16*L16</f>
        <v>0</v>
      </c>
      <c r="N16" s="52"/>
      <c r="O16" s="53"/>
    </row>
    <row r="17" spans="1:15" x14ac:dyDescent="0.25">
      <c r="A17" s="20" t="s">
        <v>87</v>
      </c>
      <c r="B17" s="38" t="s">
        <v>118</v>
      </c>
      <c r="C17" s="32" t="s">
        <v>14</v>
      </c>
      <c r="D17" s="27"/>
      <c r="E17" s="27"/>
      <c r="F17" s="24">
        <v>1.04</v>
      </c>
      <c r="G17" s="33">
        <f>G16*F17</f>
        <v>223.6</v>
      </c>
      <c r="H17" s="34"/>
      <c r="I17" s="35">
        <f t="shared" si="0"/>
        <v>223.6</v>
      </c>
      <c r="J17" s="93"/>
      <c r="K17" s="174">
        <v>4.3699999999999998E-3</v>
      </c>
      <c r="L17" s="83">
        <v>0</v>
      </c>
      <c r="M17" s="51">
        <f t="shared" ref="M17:M45" si="2">K17*L17</f>
        <v>0</v>
      </c>
      <c r="N17" s="52"/>
      <c r="O17" s="53"/>
    </row>
    <row r="18" spans="1:15" ht="15.75" x14ac:dyDescent="0.25">
      <c r="A18" s="20" t="s">
        <v>88</v>
      </c>
      <c r="B18" s="31" t="s">
        <v>119</v>
      </c>
      <c r="C18" s="32" t="s">
        <v>14</v>
      </c>
      <c r="D18" s="36"/>
      <c r="E18" s="36"/>
      <c r="F18" s="37">
        <v>1.04</v>
      </c>
      <c r="G18" s="28">
        <v>2150</v>
      </c>
      <c r="H18" s="29"/>
      <c r="I18" s="30">
        <f t="shared" si="0"/>
        <v>2150</v>
      </c>
      <c r="J18" s="93"/>
      <c r="K18" s="174">
        <v>4.3699999999999998E-3</v>
      </c>
      <c r="L18" s="83">
        <v>0</v>
      </c>
      <c r="M18" s="51">
        <f t="shared" ref="M18" si="3">K18*L18</f>
        <v>0</v>
      </c>
      <c r="N18" s="52"/>
      <c r="O18" s="53"/>
    </row>
    <row r="19" spans="1:15" ht="15.75" x14ac:dyDescent="0.25">
      <c r="A19" s="18">
        <v>2</v>
      </c>
      <c r="B19" s="151" t="s">
        <v>120</v>
      </c>
      <c r="C19" s="152"/>
      <c r="D19" s="152"/>
      <c r="E19" s="152"/>
      <c r="F19" s="152"/>
      <c r="G19" s="152"/>
      <c r="H19" s="153"/>
      <c r="I19" s="19"/>
      <c r="J19" s="19"/>
      <c r="K19" s="19"/>
      <c r="L19" s="82"/>
      <c r="M19" s="70"/>
      <c r="N19" s="70"/>
      <c r="O19" s="70"/>
    </row>
    <row r="20" spans="1:15" ht="15.75" x14ac:dyDescent="0.25">
      <c r="A20" s="211" t="s">
        <v>89</v>
      </c>
      <c r="B20" s="100" t="s">
        <v>121</v>
      </c>
      <c r="C20" s="101" t="s">
        <v>17</v>
      </c>
      <c r="D20" s="102"/>
      <c r="E20" s="102"/>
      <c r="F20" s="103"/>
      <c r="G20" s="104">
        <v>305</v>
      </c>
      <c r="H20" s="105"/>
      <c r="I20" s="106">
        <f t="shared" si="0"/>
        <v>305</v>
      </c>
      <c r="J20" s="107"/>
      <c r="K20" s="106">
        <v>1428.38</v>
      </c>
      <c r="L20" s="108">
        <v>0</v>
      </c>
      <c r="M20" s="109"/>
      <c r="N20" s="109">
        <f>K20*L20</f>
        <v>0</v>
      </c>
      <c r="O20" s="110"/>
    </row>
    <row r="21" spans="1:15" x14ac:dyDescent="0.25">
      <c r="A21" s="20" t="s">
        <v>15</v>
      </c>
      <c r="B21" s="38" t="s">
        <v>122</v>
      </c>
      <c r="C21" s="32" t="s">
        <v>17</v>
      </c>
      <c r="D21" s="32"/>
      <c r="E21" s="32"/>
      <c r="F21" s="24">
        <v>1.1000000000000001</v>
      </c>
      <c r="G21" s="33">
        <f>G20*F21</f>
        <v>335.5</v>
      </c>
      <c r="H21" s="34"/>
      <c r="I21" s="35">
        <f t="shared" si="0"/>
        <v>335.5</v>
      </c>
      <c r="J21" s="93"/>
      <c r="K21" s="35">
        <v>1571.22</v>
      </c>
      <c r="L21" s="83">
        <v>0</v>
      </c>
      <c r="M21" s="51">
        <f t="shared" si="2"/>
        <v>0</v>
      </c>
      <c r="N21" s="52"/>
      <c r="O21" s="53"/>
    </row>
    <row r="22" spans="1:15" ht="31.5" x14ac:dyDescent="0.25">
      <c r="A22" s="211" t="s">
        <v>18</v>
      </c>
      <c r="B22" s="100" t="s">
        <v>123</v>
      </c>
      <c r="C22" s="101" t="s">
        <v>16</v>
      </c>
      <c r="D22" s="102"/>
      <c r="E22" s="102"/>
      <c r="F22" s="103"/>
      <c r="G22" s="104">
        <v>305</v>
      </c>
      <c r="H22" s="105"/>
      <c r="I22" s="106">
        <f t="shared" ref="I22:I23" si="4">G22</f>
        <v>305</v>
      </c>
      <c r="J22" s="107"/>
      <c r="K22" s="106">
        <v>1411.18</v>
      </c>
      <c r="L22" s="108">
        <v>0</v>
      </c>
      <c r="M22" s="109"/>
      <c r="N22" s="109">
        <f>K22*L22</f>
        <v>0</v>
      </c>
      <c r="O22" s="110"/>
    </row>
    <row r="23" spans="1:15" x14ac:dyDescent="0.25">
      <c r="A23" s="20" t="s">
        <v>19</v>
      </c>
      <c r="B23" s="38" t="s">
        <v>124</v>
      </c>
      <c r="C23" s="32" t="s">
        <v>16</v>
      </c>
      <c r="D23" s="32"/>
      <c r="E23" s="32"/>
      <c r="F23" s="24">
        <v>1.02</v>
      </c>
      <c r="G23" s="33">
        <f>G22*F23</f>
        <v>311.10000000000002</v>
      </c>
      <c r="H23" s="34"/>
      <c r="I23" s="35">
        <f t="shared" si="4"/>
        <v>311.10000000000002</v>
      </c>
      <c r="J23" s="93"/>
      <c r="K23" s="35">
        <v>1439.4</v>
      </c>
      <c r="L23" s="83">
        <v>0</v>
      </c>
      <c r="M23" s="51">
        <f t="shared" ref="M23" si="5">K23*L23</f>
        <v>0</v>
      </c>
      <c r="N23" s="52"/>
      <c r="O23" s="53"/>
    </row>
    <row r="24" spans="1:15" ht="15.75" x14ac:dyDescent="0.25">
      <c r="A24" s="211" t="s">
        <v>90</v>
      </c>
      <c r="B24" s="100" t="s">
        <v>125</v>
      </c>
      <c r="C24" s="101" t="s">
        <v>17</v>
      </c>
      <c r="D24" s="102"/>
      <c r="E24" s="102"/>
      <c r="F24" s="103"/>
      <c r="G24" s="104">
        <v>305</v>
      </c>
      <c r="H24" s="105"/>
      <c r="I24" s="106">
        <f t="shared" ref="I24:I25" si="6">G24</f>
        <v>305</v>
      </c>
      <c r="J24" s="107"/>
      <c r="K24" s="106">
        <v>1411.18</v>
      </c>
      <c r="L24" s="108">
        <v>0</v>
      </c>
      <c r="M24" s="109"/>
      <c r="N24" s="109">
        <f>K24*L24</f>
        <v>0</v>
      </c>
      <c r="O24" s="110"/>
    </row>
    <row r="25" spans="1:15" x14ac:dyDescent="0.25">
      <c r="A25" s="20" t="s">
        <v>22</v>
      </c>
      <c r="B25" s="38" t="s">
        <v>126</v>
      </c>
      <c r="C25" s="32" t="s">
        <v>17</v>
      </c>
      <c r="D25" s="32"/>
      <c r="E25" s="32"/>
      <c r="F25" s="24">
        <v>1.1000000000000001</v>
      </c>
      <c r="G25" s="33">
        <f>G24*F25</f>
        <v>335.5</v>
      </c>
      <c r="H25" s="34"/>
      <c r="I25" s="35">
        <f t="shared" si="6"/>
        <v>335.5</v>
      </c>
      <c r="J25" s="93"/>
      <c r="K25" s="35">
        <v>1552.3</v>
      </c>
      <c r="L25" s="83">
        <v>0</v>
      </c>
      <c r="M25" s="51">
        <f t="shared" ref="M25" si="7">K25*L25</f>
        <v>0</v>
      </c>
      <c r="N25" s="52"/>
      <c r="O25" s="53"/>
    </row>
    <row r="26" spans="1:15" ht="15.75" x14ac:dyDescent="0.25">
      <c r="A26" s="211" t="s">
        <v>23</v>
      </c>
      <c r="B26" s="100" t="s">
        <v>127</v>
      </c>
      <c r="C26" s="101" t="s">
        <v>16</v>
      </c>
      <c r="D26" s="102"/>
      <c r="E26" s="102"/>
      <c r="F26" s="103"/>
      <c r="G26" s="104">
        <v>305</v>
      </c>
      <c r="H26" s="105"/>
      <c r="I26" s="106">
        <f t="shared" ref="I26:I29" si="8">G26</f>
        <v>305</v>
      </c>
      <c r="J26" s="107"/>
      <c r="K26" s="106">
        <v>141.12</v>
      </c>
      <c r="L26" s="108">
        <v>0</v>
      </c>
      <c r="M26" s="109"/>
      <c r="N26" s="109">
        <f>K26*L26</f>
        <v>0</v>
      </c>
      <c r="O26" s="110"/>
    </row>
    <row r="27" spans="1:15" x14ac:dyDescent="0.25">
      <c r="A27" s="20" t="s">
        <v>24</v>
      </c>
      <c r="B27" s="175" t="s">
        <v>128</v>
      </c>
      <c r="C27" s="32" t="s">
        <v>16</v>
      </c>
      <c r="D27" s="32"/>
      <c r="E27" s="32"/>
      <c r="F27" s="24">
        <v>1.0149999999999999</v>
      </c>
      <c r="G27" s="33">
        <f>G26*F27</f>
        <v>309.58</v>
      </c>
      <c r="H27" s="34"/>
      <c r="I27" s="35">
        <f t="shared" si="8"/>
        <v>309.58</v>
      </c>
      <c r="J27" s="93"/>
      <c r="K27" s="35">
        <v>143.22999999999999</v>
      </c>
      <c r="L27" s="83">
        <v>0</v>
      </c>
      <c r="M27" s="51">
        <f t="shared" ref="M27" si="9">K27*L27</f>
        <v>0</v>
      </c>
      <c r="N27" s="52"/>
      <c r="O27" s="53"/>
    </row>
    <row r="28" spans="1:15" ht="31.5" x14ac:dyDescent="0.25">
      <c r="A28" s="211" t="s">
        <v>25</v>
      </c>
      <c r="B28" s="100" t="s">
        <v>129</v>
      </c>
      <c r="C28" s="101" t="s">
        <v>16</v>
      </c>
      <c r="D28" s="102"/>
      <c r="E28" s="102"/>
      <c r="F28" s="103"/>
      <c r="G28" s="104">
        <v>305</v>
      </c>
      <c r="H28" s="105"/>
      <c r="I28" s="106">
        <f t="shared" si="8"/>
        <v>305</v>
      </c>
      <c r="J28" s="107"/>
      <c r="K28" s="106">
        <v>931.5</v>
      </c>
      <c r="L28" s="108">
        <v>0</v>
      </c>
      <c r="M28" s="109"/>
      <c r="N28" s="109">
        <f>K28*L28</f>
        <v>0</v>
      </c>
      <c r="O28" s="110"/>
    </row>
    <row r="29" spans="1:15" x14ac:dyDescent="0.25">
      <c r="A29" s="20" t="s">
        <v>26</v>
      </c>
      <c r="B29" s="38" t="s">
        <v>130</v>
      </c>
      <c r="C29" s="32" t="s">
        <v>14</v>
      </c>
      <c r="D29" s="32"/>
      <c r="E29" s="32"/>
      <c r="F29" s="24">
        <v>1.04</v>
      </c>
      <c r="G29" s="33">
        <f>G28*F29</f>
        <v>317.2</v>
      </c>
      <c r="H29" s="34"/>
      <c r="I29" s="35">
        <f t="shared" si="8"/>
        <v>317.2</v>
      </c>
      <c r="J29" s="93"/>
      <c r="K29" s="35">
        <v>58.41</v>
      </c>
      <c r="L29" s="83">
        <v>0</v>
      </c>
      <c r="M29" s="51">
        <f t="shared" ref="M29" si="10">K29*L29</f>
        <v>0</v>
      </c>
      <c r="N29" s="52"/>
      <c r="O29" s="53"/>
    </row>
    <row r="30" spans="1:15" x14ac:dyDescent="0.25">
      <c r="A30" s="20" t="s">
        <v>27</v>
      </c>
      <c r="B30" s="38" t="s">
        <v>131</v>
      </c>
      <c r="C30" s="32" t="s">
        <v>14</v>
      </c>
      <c r="D30" s="32"/>
      <c r="E30" s="32"/>
      <c r="F30" s="24">
        <v>1.04</v>
      </c>
      <c r="G30" s="33">
        <f t="shared" ref="G30:G31" si="11">G29*F30</f>
        <v>329.89</v>
      </c>
      <c r="H30" s="34"/>
      <c r="I30" s="35">
        <f t="shared" ref="I30:I31" si="12">G30</f>
        <v>329.89</v>
      </c>
      <c r="J30" s="93"/>
      <c r="K30" s="35">
        <v>181.69</v>
      </c>
      <c r="L30" s="83">
        <v>0</v>
      </c>
      <c r="M30" s="51">
        <f t="shared" ref="M30:M31" si="13">K30*L30</f>
        <v>0</v>
      </c>
      <c r="N30" s="52"/>
      <c r="O30" s="53"/>
    </row>
    <row r="31" spans="1:15" x14ac:dyDescent="0.25">
      <c r="A31" s="20" t="s">
        <v>28</v>
      </c>
      <c r="B31" s="38" t="s">
        <v>132</v>
      </c>
      <c r="C31" s="32" t="s">
        <v>14</v>
      </c>
      <c r="D31" s="32"/>
      <c r="E31" s="32"/>
      <c r="F31" s="24">
        <v>1.04</v>
      </c>
      <c r="G31" s="33">
        <f t="shared" si="11"/>
        <v>343.09</v>
      </c>
      <c r="H31" s="34"/>
      <c r="I31" s="35">
        <f t="shared" si="12"/>
        <v>343.09</v>
      </c>
      <c r="J31" s="93"/>
      <c r="K31" s="35">
        <v>75.88</v>
      </c>
      <c r="L31" s="83">
        <v>0</v>
      </c>
      <c r="M31" s="51">
        <f t="shared" si="13"/>
        <v>0</v>
      </c>
      <c r="N31" s="52"/>
      <c r="O31" s="53"/>
    </row>
    <row r="32" spans="1:15" x14ac:dyDescent="0.25">
      <c r="A32" s="20" t="s">
        <v>29</v>
      </c>
      <c r="B32" s="38" t="s">
        <v>133</v>
      </c>
      <c r="C32" s="32" t="s">
        <v>14</v>
      </c>
      <c r="D32" s="39"/>
      <c r="E32" s="24"/>
      <c r="F32" s="24">
        <v>1.04</v>
      </c>
      <c r="G32" s="33">
        <f>G20*F32</f>
        <v>317.2</v>
      </c>
      <c r="H32" s="34"/>
      <c r="I32" s="35">
        <f t="shared" si="0"/>
        <v>317.2</v>
      </c>
      <c r="J32" s="93"/>
      <c r="K32" s="35">
        <v>12.9</v>
      </c>
      <c r="L32" s="83">
        <v>0</v>
      </c>
      <c r="M32" s="51">
        <f t="shared" si="2"/>
        <v>0</v>
      </c>
      <c r="N32" s="52"/>
      <c r="O32" s="53"/>
    </row>
    <row r="33" spans="1:15" x14ac:dyDescent="0.25">
      <c r="A33" s="20" t="s">
        <v>30</v>
      </c>
      <c r="B33" s="38" t="s">
        <v>134</v>
      </c>
      <c r="C33" s="32" t="s">
        <v>14</v>
      </c>
      <c r="D33" s="39"/>
      <c r="E33" s="24"/>
      <c r="F33" s="24">
        <v>1.04</v>
      </c>
      <c r="G33" s="33">
        <f t="shared" ref="G33:G38" si="14">G21*F33</f>
        <v>348.92</v>
      </c>
      <c r="H33" s="34"/>
      <c r="I33" s="35">
        <f t="shared" ref="I33:I38" si="15">G33</f>
        <v>348.92</v>
      </c>
      <c r="J33" s="93"/>
      <c r="K33" s="35">
        <v>5.25</v>
      </c>
      <c r="L33" s="83">
        <v>0</v>
      </c>
      <c r="M33" s="51">
        <f t="shared" ref="M33:M38" si="16">K33*L33</f>
        <v>0</v>
      </c>
      <c r="N33" s="52"/>
      <c r="O33" s="53"/>
    </row>
    <row r="34" spans="1:15" x14ac:dyDescent="0.25">
      <c r="A34" s="20"/>
      <c r="B34" s="176" t="s">
        <v>135</v>
      </c>
      <c r="C34" s="32"/>
      <c r="D34" s="39"/>
      <c r="E34" s="24"/>
      <c r="F34" s="24"/>
      <c r="G34" s="33">
        <f t="shared" si="14"/>
        <v>0</v>
      </c>
      <c r="H34" s="34"/>
      <c r="I34" s="35">
        <f t="shared" si="15"/>
        <v>0</v>
      </c>
      <c r="J34" s="93"/>
      <c r="K34" s="35"/>
      <c r="L34" s="83"/>
      <c r="M34" s="51"/>
      <c r="N34" s="52"/>
      <c r="O34" s="53"/>
    </row>
    <row r="35" spans="1:15" x14ac:dyDescent="0.25">
      <c r="A35" s="20" t="s">
        <v>139</v>
      </c>
      <c r="B35" s="38" t="s">
        <v>131</v>
      </c>
      <c r="C35" s="32" t="s">
        <v>14</v>
      </c>
      <c r="D35" s="39"/>
      <c r="E35" s="24"/>
      <c r="F35" s="24">
        <v>1.04</v>
      </c>
      <c r="G35" s="33">
        <f t="shared" si="14"/>
        <v>323.54000000000002</v>
      </c>
      <c r="H35" s="34"/>
      <c r="I35" s="35">
        <f t="shared" si="15"/>
        <v>323.54000000000002</v>
      </c>
      <c r="J35" s="93"/>
      <c r="K35" s="35">
        <v>9.98</v>
      </c>
      <c r="L35" s="83">
        <v>0</v>
      </c>
      <c r="M35" s="51">
        <f t="shared" si="16"/>
        <v>0</v>
      </c>
      <c r="N35" s="52"/>
      <c r="O35" s="53"/>
    </row>
    <row r="36" spans="1:15" x14ac:dyDescent="0.25">
      <c r="A36" s="20" t="s">
        <v>140</v>
      </c>
      <c r="B36" s="38" t="s">
        <v>136</v>
      </c>
      <c r="C36" s="32" t="s">
        <v>14</v>
      </c>
      <c r="D36" s="39"/>
      <c r="E36" s="24"/>
      <c r="F36" s="24">
        <v>1.04</v>
      </c>
      <c r="G36" s="33">
        <f t="shared" si="14"/>
        <v>317.2</v>
      </c>
      <c r="H36" s="34"/>
      <c r="I36" s="35">
        <f t="shared" si="15"/>
        <v>317.2</v>
      </c>
      <c r="J36" s="93"/>
      <c r="K36" s="35">
        <v>1.41</v>
      </c>
      <c r="L36" s="83">
        <v>0</v>
      </c>
      <c r="M36" s="51">
        <f t="shared" si="16"/>
        <v>0</v>
      </c>
      <c r="N36" s="52"/>
      <c r="O36" s="53"/>
    </row>
    <row r="37" spans="1:15" x14ac:dyDescent="0.25">
      <c r="A37" s="20" t="s">
        <v>141</v>
      </c>
      <c r="B37" s="38" t="s">
        <v>132</v>
      </c>
      <c r="C37" s="32" t="s">
        <v>14</v>
      </c>
      <c r="D37" s="39"/>
      <c r="E37" s="24"/>
      <c r="F37" s="24">
        <v>1.04</v>
      </c>
      <c r="G37" s="33">
        <f t="shared" si="14"/>
        <v>348.92</v>
      </c>
      <c r="H37" s="34"/>
      <c r="I37" s="35">
        <f t="shared" si="15"/>
        <v>348.92</v>
      </c>
      <c r="J37" s="93"/>
      <c r="K37" s="35">
        <v>3.46</v>
      </c>
      <c r="L37" s="83">
        <v>0</v>
      </c>
      <c r="M37" s="51">
        <f t="shared" si="16"/>
        <v>0</v>
      </c>
      <c r="N37" s="52"/>
      <c r="O37" s="53"/>
    </row>
    <row r="38" spans="1:15" x14ac:dyDescent="0.25">
      <c r="A38" s="20" t="s">
        <v>142</v>
      </c>
      <c r="B38" s="38" t="s">
        <v>137</v>
      </c>
      <c r="C38" s="32" t="s">
        <v>14</v>
      </c>
      <c r="D38" s="39"/>
      <c r="E38" s="24"/>
      <c r="F38" s="24">
        <v>1.04</v>
      </c>
      <c r="G38" s="33">
        <f t="shared" si="14"/>
        <v>317.2</v>
      </c>
      <c r="H38" s="34"/>
      <c r="I38" s="35">
        <f t="shared" si="15"/>
        <v>317.2</v>
      </c>
      <c r="J38" s="93"/>
      <c r="K38" s="35">
        <v>0.86</v>
      </c>
      <c r="L38" s="83">
        <v>0</v>
      </c>
      <c r="M38" s="51">
        <f t="shared" si="16"/>
        <v>0</v>
      </c>
      <c r="N38" s="52"/>
      <c r="O38" s="53"/>
    </row>
    <row r="39" spans="1:15" x14ac:dyDescent="0.25">
      <c r="A39" s="20" t="s">
        <v>143</v>
      </c>
      <c r="B39" s="175" t="s">
        <v>138</v>
      </c>
      <c r="C39" s="32" t="s">
        <v>16</v>
      </c>
      <c r="D39" s="39"/>
      <c r="E39" s="24"/>
      <c r="F39" s="24">
        <v>1.0149999999999999</v>
      </c>
      <c r="G39" s="33" t="e">
        <f>#REF!*F39</f>
        <v>#REF!</v>
      </c>
      <c r="H39" s="34"/>
      <c r="I39" s="35" t="e">
        <f t="shared" si="0"/>
        <v>#REF!</v>
      </c>
      <c r="J39" s="93"/>
      <c r="K39" s="35">
        <v>945.47</v>
      </c>
      <c r="L39" s="83">
        <v>0</v>
      </c>
      <c r="M39" s="51">
        <f t="shared" si="2"/>
        <v>0</v>
      </c>
      <c r="N39" s="52"/>
      <c r="O39" s="53"/>
    </row>
    <row r="40" spans="1:15" ht="24.75" customHeight="1" x14ac:dyDescent="0.25">
      <c r="A40" s="211" t="s">
        <v>91</v>
      </c>
      <c r="B40" s="100" t="s">
        <v>144</v>
      </c>
      <c r="C40" s="101" t="s">
        <v>20</v>
      </c>
      <c r="D40" s="102"/>
      <c r="E40" s="102"/>
      <c r="F40" s="103"/>
      <c r="G40" s="104"/>
      <c r="H40" s="105"/>
      <c r="I40" s="106"/>
      <c r="J40" s="107"/>
      <c r="K40" s="106">
        <v>6</v>
      </c>
      <c r="L40" s="108">
        <v>0</v>
      </c>
      <c r="M40" s="109"/>
      <c r="N40" s="109">
        <f>K40*L40</f>
        <v>0</v>
      </c>
      <c r="O40" s="110"/>
    </row>
    <row r="41" spans="1:15" x14ac:dyDescent="0.25">
      <c r="A41" s="20" t="s">
        <v>31</v>
      </c>
      <c r="B41" s="38" t="s">
        <v>145</v>
      </c>
      <c r="C41" s="22" t="s">
        <v>20</v>
      </c>
      <c r="D41" s="23"/>
      <c r="E41" s="23"/>
      <c r="F41" s="24">
        <v>1</v>
      </c>
      <c r="G41" s="24">
        <v>0.17</v>
      </c>
      <c r="H41" s="25"/>
      <c r="I41" s="26">
        <f>G41</f>
        <v>0.17</v>
      </c>
      <c r="J41" s="93"/>
      <c r="K41" s="26">
        <v>6</v>
      </c>
      <c r="L41" s="83">
        <v>0</v>
      </c>
      <c r="M41" s="51">
        <f t="shared" si="2"/>
        <v>0</v>
      </c>
      <c r="N41" s="52"/>
      <c r="O41" s="50"/>
    </row>
    <row r="42" spans="1:15" ht="31.5" x14ac:dyDescent="0.25">
      <c r="A42" s="211" t="s">
        <v>32</v>
      </c>
      <c r="B42" s="100" t="s">
        <v>146</v>
      </c>
      <c r="C42" s="101" t="s">
        <v>17</v>
      </c>
      <c r="D42" s="102"/>
      <c r="E42" s="102"/>
      <c r="F42" s="103"/>
      <c r="G42" s="104">
        <f>(2.88+0.6+4.22+0.3+0.3+0.91+0.91+0.7)*0.15</f>
        <v>1.62</v>
      </c>
      <c r="H42" s="105"/>
      <c r="I42" s="106">
        <f>G42</f>
        <v>1.62</v>
      </c>
      <c r="J42" s="107"/>
      <c r="K42" s="106">
        <v>213.82</v>
      </c>
      <c r="L42" s="108">
        <v>0</v>
      </c>
      <c r="M42" s="109"/>
      <c r="N42" s="109">
        <f t="shared" ref="N42:N44" si="17">K42*L42</f>
        <v>0</v>
      </c>
      <c r="O42" s="110"/>
    </row>
    <row r="43" spans="1:15" x14ac:dyDescent="0.25">
      <c r="A43" s="20" t="s">
        <v>33</v>
      </c>
      <c r="B43" s="21" t="s">
        <v>147</v>
      </c>
      <c r="C43" s="32" t="s">
        <v>21</v>
      </c>
      <c r="D43" s="39"/>
      <c r="E43" s="24"/>
      <c r="F43" s="33">
        <v>1</v>
      </c>
      <c r="G43" s="24">
        <f>3.343*2/1000*36</f>
        <v>0.24099999999999999</v>
      </c>
      <c r="H43" s="34"/>
      <c r="I43" s="26">
        <f>G43</f>
        <v>0.24099999999999999</v>
      </c>
      <c r="J43" s="93"/>
      <c r="K43" s="26">
        <v>213.82400000000001</v>
      </c>
      <c r="L43" s="83">
        <v>0</v>
      </c>
      <c r="M43" s="51">
        <f t="shared" si="2"/>
        <v>0</v>
      </c>
      <c r="N43" s="52"/>
      <c r="O43" s="53"/>
    </row>
    <row r="44" spans="1:15" ht="15.75" x14ac:dyDescent="0.25">
      <c r="A44" s="211" t="s">
        <v>34</v>
      </c>
      <c r="B44" s="100" t="s">
        <v>148</v>
      </c>
      <c r="C44" s="101" t="s">
        <v>17</v>
      </c>
      <c r="D44" s="102"/>
      <c r="E44" s="102"/>
      <c r="F44" s="103"/>
      <c r="G44" s="104">
        <v>295</v>
      </c>
      <c r="H44" s="105"/>
      <c r="I44" s="106">
        <f>G44</f>
        <v>295</v>
      </c>
      <c r="J44" s="107"/>
      <c r="K44" s="106">
        <v>213.82</v>
      </c>
      <c r="L44" s="108"/>
      <c r="M44" s="109"/>
      <c r="N44" s="109">
        <f t="shared" si="17"/>
        <v>0</v>
      </c>
      <c r="O44" s="110"/>
    </row>
    <row r="45" spans="1:15" x14ac:dyDescent="0.25">
      <c r="A45" s="20" t="s">
        <v>92</v>
      </c>
      <c r="B45" s="40" t="s">
        <v>149</v>
      </c>
      <c r="C45" s="32" t="s">
        <v>21</v>
      </c>
      <c r="D45" s="39"/>
      <c r="E45" s="24"/>
      <c r="F45" s="24">
        <v>2</v>
      </c>
      <c r="G45" s="33">
        <f>G44*F45</f>
        <v>590</v>
      </c>
      <c r="H45" s="34"/>
      <c r="I45" s="35">
        <f>G45</f>
        <v>590</v>
      </c>
      <c r="J45" s="93"/>
      <c r="K45" s="35">
        <v>427.65</v>
      </c>
      <c r="L45" s="83">
        <v>0</v>
      </c>
      <c r="M45" s="51">
        <f t="shared" si="2"/>
        <v>0</v>
      </c>
      <c r="N45" s="52"/>
      <c r="O45" s="54"/>
    </row>
    <row r="46" spans="1:15" ht="15.75" x14ac:dyDescent="0.25">
      <c r="A46" s="18"/>
      <c r="B46" s="151" t="s">
        <v>150</v>
      </c>
      <c r="C46" s="152"/>
      <c r="D46" s="152"/>
      <c r="E46" s="152"/>
      <c r="F46" s="152"/>
      <c r="G46" s="152"/>
      <c r="H46" s="153"/>
      <c r="I46" s="19"/>
      <c r="J46" s="19"/>
      <c r="K46" s="19"/>
      <c r="L46" s="82"/>
      <c r="M46" s="70"/>
      <c r="N46" s="70"/>
      <c r="O46" s="70"/>
    </row>
    <row r="47" spans="1:15" ht="15.75" x14ac:dyDescent="0.25">
      <c r="A47" s="211" t="s">
        <v>34</v>
      </c>
      <c r="B47" s="100" t="s">
        <v>151</v>
      </c>
      <c r="C47" s="101" t="s">
        <v>17</v>
      </c>
      <c r="D47" s="102"/>
      <c r="E47" s="102"/>
      <c r="F47" s="103"/>
      <c r="G47" s="104">
        <v>295</v>
      </c>
      <c r="H47" s="105"/>
      <c r="I47" s="106">
        <f>G47</f>
        <v>295</v>
      </c>
      <c r="J47" s="107"/>
      <c r="K47" s="106" t="s">
        <v>153</v>
      </c>
      <c r="L47" s="108"/>
      <c r="M47" s="109"/>
      <c r="N47" s="109">
        <f t="shared" ref="N47" si="18">K47*L47</f>
        <v>0</v>
      </c>
      <c r="O47" s="110"/>
    </row>
    <row r="48" spans="1:15" x14ac:dyDescent="0.25">
      <c r="A48" s="20" t="s">
        <v>92</v>
      </c>
      <c r="B48" s="40" t="s">
        <v>152</v>
      </c>
      <c r="C48" s="32" t="s">
        <v>16</v>
      </c>
      <c r="D48" s="39"/>
      <c r="E48" s="24"/>
      <c r="F48" s="24" t="s">
        <v>154</v>
      </c>
      <c r="G48" s="33">
        <f>G47*F48</f>
        <v>324.5</v>
      </c>
      <c r="H48" s="34"/>
      <c r="I48" s="35">
        <f>G48</f>
        <v>324.5</v>
      </c>
      <c r="J48" s="93"/>
      <c r="K48" s="35">
        <v>0.7</v>
      </c>
      <c r="L48" s="83">
        <v>0</v>
      </c>
      <c r="M48" s="51">
        <f t="shared" ref="M48" si="19">K48*L48</f>
        <v>0</v>
      </c>
      <c r="N48" s="52"/>
      <c r="O48" s="54"/>
    </row>
    <row r="49" spans="1:15" ht="30" x14ac:dyDescent="0.25">
      <c r="A49" s="20" t="s">
        <v>93</v>
      </c>
      <c r="B49" s="40" t="s">
        <v>155</v>
      </c>
      <c r="C49" s="32" t="s">
        <v>16</v>
      </c>
      <c r="D49" s="39"/>
      <c r="E49" s="24"/>
      <c r="F49" s="24">
        <v>0.378</v>
      </c>
      <c r="G49" s="33"/>
      <c r="H49" s="34"/>
      <c r="I49" s="35"/>
      <c r="J49" s="93"/>
      <c r="K49" s="35">
        <v>2.41</v>
      </c>
      <c r="L49" s="83">
        <v>0</v>
      </c>
      <c r="M49" s="51">
        <f t="shared" ref="M49:M50" si="20">K49*L49</f>
        <v>0</v>
      </c>
      <c r="N49" s="52"/>
      <c r="O49" s="54"/>
    </row>
    <row r="50" spans="1:15" x14ac:dyDescent="0.25">
      <c r="A50" s="20" t="s">
        <v>94</v>
      </c>
      <c r="B50" s="40" t="s">
        <v>156</v>
      </c>
      <c r="C50" s="32" t="s">
        <v>17</v>
      </c>
      <c r="D50" s="39"/>
      <c r="E50" s="24"/>
      <c r="F50" s="24" t="s">
        <v>154</v>
      </c>
      <c r="G50" s="33"/>
      <c r="H50" s="34"/>
      <c r="I50" s="35"/>
      <c r="J50" s="93"/>
      <c r="K50" s="35">
        <v>7.02</v>
      </c>
      <c r="L50" s="83">
        <v>0</v>
      </c>
      <c r="M50" s="51">
        <f t="shared" si="20"/>
        <v>0</v>
      </c>
      <c r="N50" s="52"/>
      <c r="O50" s="54"/>
    </row>
    <row r="51" spans="1:15" ht="15.75" x14ac:dyDescent="0.25">
      <c r="A51" s="211" t="s">
        <v>35</v>
      </c>
      <c r="B51" s="100" t="s">
        <v>157</v>
      </c>
      <c r="C51" s="101" t="s">
        <v>16</v>
      </c>
      <c r="D51" s="102"/>
      <c r="E51" s="102"/>
      <c r="F51" s="103"/>
      <c r="G51" s="104">
        <v>295</v>
      </c>
      <c r="H51" s="105"/>
      <c r="I51" s="106">
        <f>G51</f>
        <v>295</v>
      </c>
      <c r="J51" s="107"/>
      <c r="K51" s="106" t="s">
        <v>160</v>
      </c>
      <c r="L51" s="108"/>
      <c r="M51" s="109"/>
      <c r="N51" s="109">
        <f t="shared" ref="N51" si="21">K51*L51</f>
        <v>0</v>
      </c>
      <c r="O51" s="110"/>
    </row>
    <row r="52" spans="1:15" x14ac:dyDescent="0.25">
      <c r="A52" s="20" t="s">
        <v>36</v>
      </c>
      <c r="B52" s="40" t="s">
        <v>158</v>
      </c>
      <c r="C52" s="32" t="s">
        <v>14</v>
      </c>
      <c r="D52" s="39"/>
      <c r="E52" s="24"/>
      <c r="F52" s="24">
        <v>1.04</v>
      </c>
      <c r="G52" s="33">
        <f>G51*F52</f>
        <v>306.8</v>
      </c>
      <c r="H52" s="34"/>
      <c r="I52" s="35">
        <f>G52</f>
        <v>306.8</v>
      </c>
      <c r="J52" s="93"/>
      <c r="K52" s="35">
        <v>1.61</v>
      </c>
      <c r="L52" s="83">
        <v>0</v>
      </c>
      <c r="M52" s="51">
        <f t="shared" ref="M52" si="22">K52*L52</f>
        <v>0</v>
      </c>
      <c r="N52" s="52"/>
      <c r="O52" s="54"/>
    </row>
    <row r="53" spans="1:15" x14ac:dyDescent="0.25">
      <c r="A53" s="20" t="s">
        <v>37</v>
      </c>
      <c r="B53" s="40" t="s">
        <v>159</v>
      </c>
      <c r="C53" s="32" t="s">
        <v>14</v>
      </c>
      <c r="D53" s="39"/>
      <c r="E53" s="24"/>
      <c r="F53" s="24">
        <v>1.04</v>
      </c>
      <c r="G53" s="33"/>
      <c r="H53" s="34"/>
      <c r="I53" s="35"/>
      <c r="J53" s="93"/>
      <c r="K53" s="35">
        <v>0.1</v>
      </c>
      <c r="L53" s="83">
        <v>0</v>
      </c>
      <c r="M53" s="51">
        <f t="shared" ref="M53:M54" si="23">K53*L53</f>
        <v>0</v>
      </c>
      <c r="N53" s="52"/>
      <c r="O53" s="54"/>
    </row>
    <row r="54" spans="1:15" x14ac:dyDescent="0.25">
      <c r="A54" s="20" t="s">
        <v>38</v>
      </c>
      <c r="B54" s="175" t="s">
        <v>138</v>
      </c>
      <c r="C54" s="32" t="s">
        <v>16</v>
      </c>
      <c r="D54" s="39"/>
      <c r="E54" s="24"/>
      <c r="F54" s="24">
        <v>1.0149999999999999</v>
      </c>
      <c r="G54" s="33"/>
      <c r="H54" s="34"/>
      <c r="I54" s="35"/>
      <c r="J54" s="93"/>
      <c r="K54" s="35">
        <v>51.7</v>
      </c>
      <c r="L54" s="83">
        <v>0</v>
      </c>
      <c r="M54" s="51">
        <f t="shared" si="23"/>
        <v>0</v>
      </c>
      <c r="N54" s="52"/>
      <c r="O54" s="54"/>
    </row>
    <row r="55" spans="1:15" ht="31.5" x14ac:dyDescent="0.25">
      <c r="A55" s="211" t="s">
        <v>39</v>
      </c>
      <c r="B55" s="100" t="s">
        <v>161</v>
      </c>
      <c r="C55" s="101" t="s">
        <v>16</v>
      </c>
      <c r="D55" s="102"/>
      <c r="E55" s="102"/>
      <c r="F55" s="103"/>
      <c r="G55" s="104">
        <v>295</v>
      </c>
      <c r="H55" s="105"/>
      <c r="I55" s="106">
        <f>G55</f>
        <v>295</v>
      </c>
      <c r="J55" s="107"/>
      <c r="K55" s="106">
        <v>1041.56</v>
      </c>
      <c r="L55" s="108"/>
      <c r="M55" s="109"/>
      <c r="N55" s="109">
        <f t="shared" ref="N55" si="24">K55*L55</f>
        <v>0</v>
      </c>
      <c r="O55" s="110"/>
    </row>
    <row r="56" spans="1:15" x14ac:dyDescent="0.25">
      <c r="A56" s="20" t="s">
        <v>40</v>
      </c>
      <c r="B56" s="40" t="s">
        <v>162</v>
      </c>
      <c r="C56" s="32" t="s">
        <v>16</v>
      </c>
      <c r="D56" s="39"/>
      <c r="E56" s="24"/>
      <c r="F56" s="24">
        <v>1.1499999999999999</v>
      </c>
      <c r="G56" s="33">
        <f>G55*F56</f>
        <v>339.25</v>
      </c>
      <c r="H56" s="34"/>
      <c r="I56" s="35">
        <f>G56</f>
        <v>339.25</v>
      </c>
      <c r="J56" s="93"/>
      <c r="K56" s="35">
        <v>1197.8</v>
      </c>
      <c r="L56" s="83">
        <v>0</v>
      </c>
      <c r="M56" s="51">
        <f t="shared" ref="M56" si="25">K56*L56</f>
        <v>0</v>
      </c>
      <c r="N56" s="52"/>
      <c r="O56" s="54"/>
    </row>
    <row r="57" spans="1:15" ht="31.5" x14ac:dyDescent="0.25">
      <c r="A57" s="211" t="s">
        <v>41</v>
      </c>
      <c r="B57" s="100" t="s">
        <v>163</v>
      </c>
      <c r="C57" s="101" t="s">
        <v>16</v>
      </c>
      <c r="D57" s="102"/>
      <c r="E57" s="102"/>
      <c r="F57" s="103"/>
      <c r="G57" s="104">
        <v>305</v>
      </c>
      <c r="H57" s="105"/>
      <c r="I57" s="106">
        <f t="shared" ref="I57:I65" si="26">G57</f>
        <v>305</v>
      </c>
      <c r="J57" s="107"/>
      <c r="K57" s="106">
        <v>252.5</v>
      </c>
      <c r="L57" s="108">
        <v>0</v>
      </c>
      <c r="M57" s="109"/>
      <c r="N57" s="109">
        <f>K57*L57</f>
        <v>0</v>
      </c>
      <c r="O57" s="110"/>
    </row>
    <row r="58" spans="1:15" x14ac:dyDescent="0.25">
      <c r="A58" s="20" t="s">
        <v>42</v>
      </c>
      <c r="B58" s="38" t="s">
        <v>131</v>
      </c>
      <c r="C58" s="32" t="s">
        <v>14</v>
      </c>
      <c r="D58" s="32"/>
      <c r="E58" s="32"/>
      <c r="F58" s="24">
        <v>1.04</v>
      </c>
      <c r="G58" s="33">
        <f>G57*F58</f>
        <v>317.2</v>
      </c>
      <c r="H58" s="34"/>
      <c r="I58" s="35">
        <f t="shared" si="26"/>
        <v>317.2</v>
      </c>
      <c r="J58" s="93"/>
      <c r="K58" s="35">
        <v>22.12</v>
      </c>
      <c r="L58" s="83">
        <v>0</v>
      </c>
      <c r="M58" s="51">
        <f t="shared" ref="M58:M62" si="27">K58*L58</f>
        <v>0</v>
      </c>
      <c r="N58" s="52"/>
      <c r="O58" s="53"/>
    </row>
    <row r="59" spans="1:15" x14ac:dyDescent="0.25">
      <c r="A59" s="20" t="s">
        <v>43</v>
      </c>
      <c r="B59" s="38" t="s">
        <v>136</v>
      </c>
      <c r="C59" s="32" t="s">
        <v>14</v>
      </c>
      <c r="D59" s="32"/>
      <c r="E59" s="32"/>
      <c r="F59" s="24">
        <v>1.04</v>
      </c>
      <c r="G59" s="33">
        <f t="shared" ref="G59:G60" si="28">G58*F59</f>
        <v>329.89</v>
      </c>
      <c r="H59" s="34"/>
      <c r="I59" s="35">
        <f t="shared" si="26"/>
        <v>329.89</v>
      </c>
      <c r="J59" s="93"/>
      <c r="K59" s="35">
        <v>1.39</v>
      </c>
      <c r="L59" s="83">
        <v>0</v>
      </c>
      <c r="M59" s="51">
        <f t="shared" si="27"/>
        <v>0</v>
      </c>
      <c r="N59" s="52"/>
      <c r="O59" s="53"/>
    </row>
    <row r="60" spans="1:15" x14ac:dyDescent="0.25">
      <c r="A60" s="20" t="s">
        <v>44</v>
      </c>
      <c r="B60" s="38" t="s">
        <v>132</v>
      </c>
      <c r="C60" s="32" t="s">
        <v>14</v>
      </c>
      <c r="D60" s="32"/>
      <c r="E60" s="32"/>
      <c r="F60" s="24">
        <v>1.04</v>
      </c>
      <c r="G60" s="33">
        <f t="shared" si="28"/>
        <v>343.09</v>
      </c>
      <c r="H60" s="34"/>
      <c r="I60" s="35">
        <f t="shared" si="26"/>
        <v>343.09</v>
      </c>
      <c r="J60" s="93"/>
      <c r="K60" s="35">
        <v>4.62</v>
      </c>
      <c r="L60" s="83">
        <v>0</v>
      </c>
      <c r="M60" s="51">
        <f t="shared" si="27"/>
        <v>0</v>
      </c>
      <c r="N60" s="52"/>
      <c r="O60" s="53"/>
    </row>
    <row r="61" spans="1:15" x14ac:dyDescent="0.25">
      <c r="A61" s="20" t="s">
        <v>45</v>
      </c>
      <c r="B61" s="38" t="s">
        <v>137</v>
      </c>
      <c r="C61" s="32" t="s">
        <v>14</v>
      </c>
      <c r="D61" s="39"/>
      <c r="E61" s="24"/>
      <c r="F61" s="24">
        <v>1.04</v>
      </c>
      <c r="G61" s="33">
        <f>G49*F61</f>
        <v>0</v>
      </c>
      <c r="H61" s="34"/>
      <c r="I61" s="35">
        <f t="shared" si="26"/>
        <v>0</v>
      </c>
      <c r="J61" s="93"/>
      <c r="K61" s="35">
        <v>7.8</v>
      </c>
      <c r="L61" s="83">
        <v>0</v>
      </c>
      <c r="M61" s="51">
        <f t="shared" si="27"/>
        <v>0</v>
      </c>
      <c r="N61" s="52"/>
      <c r="O61" s="53"/>
    </row>
    <row r="62" spans="1:15" x14ac:dyDescent="0.25">
      <c r="A62" s="20" t="s">
        <v>194</v>
      </c>
      <c r="B62" s="38" t="s">
        <v>116</v>
      </c>
      <c r="C62" s="32" t="s">
        <v>14</v>
      </c>
      <c r="D62" s="39"/>
      <c r="E62" s="24"/>
      <c r="F62" s="24">
        <v>1.04</v>
      </c>
      <c r="G62" s="33">
        <f t="shared" ref="G62:G65" si="29">G50*F62</f>
        <v>0</v>
      </c>
      <c r="H62" s="34"/>
      <c r="I62" s="35">
        <f t="shared" si="26"/>
        <v>0</v>
      </c>
      <c r="J62" s="93"/>
      <c r="K62" s="35">
        <v>2.72</v>
      </c>
      <c r="L62" s="83">
        <v>0</v>
      </c>
      <c r="M62" s="51">
        <f t="shared" si="27"/>
        <v>0</v>
      </c>
      <c r="N62" s="52"/>
      <c r="O62" s="53"/>
    </row>
    <row r="63" spans="1:15" x14ac:dyDescent="0.25">
      <c r="A63" s="20" t="s">
        <v>195</v>
      </c>
      <c r="B63" s="176" t="s">
        <v>164</v>
      </c>
      <c r="C63" s="32" t="s">
        <v>14</v>
      </c>
      <c r="D63" s="39"/>
      <c r="E63" s="24"/>
      <c r="F63" s="24">
        <v>1.04</v>
      </c>
      <c r="G63" s="33">
        <f t="shared" si="29"/>
        <v>306.8</v>
      </c>
      <c r="H63" s="34"/>
      <c r="I63" s="35">
        <f t="shared" si="26"/>
        <v>306.8</v>
      </c>
      <c r="J63" s="93"/>
      <c r="K63" s="35">
        <v>7.53</v>
      </c>
      <c r="L63" s="83">
        <v>0</v>
      </c>
      <c r="M63" s="51">
        <f t="shared" ref="M63:M66" si="30">K63*L63</f>
        <v>0</v>
      </c>
      <c r="N63" s="52"/>
      <c r="O63" s="53"/>
    </row>
    <row r="64" spans="1:15" x14ac:dyDescent="0.25">
      <c r="A64" s="20" t="s">
        <v>196</v>
      </c>
      <c r="B64" s="38" t="s">
        <v>165</v>
      </c>
      <c r="C64" s="32" t="s">
        <v>14</v>
      </c>
      <c r="D64" s="39"/>
      <c r="E64" s="24"/>
      <c r="F64" s="24">
        <v>1.04</v>
      </c>
      <c r="G64" s="33">
        <f t="shared" si="29"/>
        <v>319.07</v>
      </c>
      <c r="H64" s="34"/>
      <c r="I64" s="35">
        <f t="shared" si="26"/>
        <v>319.07</v>
      </c>
      <c r="J64" s="93"/>
      <c r="K64" s="35">
        <v>6.64</v>
      </c>
      <c r="L64" s="83">
        <v>0</v>
      </c>
      <c r="M64" s="51">
        <f t="shared" si="30"/>
        <v>0</v>
      </c>
      <c r="N64" s="52"/>
      <c r="O64" s="53"/>
    </row>
    <row r="65" spans="1:15" x14ac:dyDescent="0.25">
      <c r="A65" s="20" t="s">
        <v>197</v>
      </c>
      <c r="B65" s="38" t="s">
        <v>166</v>
      </c>
      <c r="C65" s="32" t="s">
        <v>14</v>
      </c>
      <c r="D65" s="39"/>
      <c r="E65" s="24"/>
      <c r="F65" s="24">
        <v>1.04</v>
      </c>
      <c r="G65" s="33">
        <f t="shared" si="29"/>
        <v>0</v>
      </c>
      <c r="H65" s="34"/>
      <c r="I65" s="35">
        <f t="shared" si="26"/>
        <v>0</v>
      </c>
      <c r="J65" s="93"/>
      <c r="K65" s="35">
        <v>2.38</v>
      </c>
      <c r="L65" s="83">
        <v>0</v>
      </c>
      <c r="M65" s="51">
        <f t="shared" si="30"/>
        <v>0</v>
      </c>
      <c r="N65" s="52"/>
      <c r="O65" s="53"/>
    </row>
    <row r="66" spans="1:15" x14ac:dyDescent="0.25">
      <c r="A66" s="20" t="s">
        <v>198</v>
      </c>
      <c r="B66" s="175" t="s">
        <v>167</v>
      </c>
      <c r="C66" s="32" t="s">
        <v>16</v>
      </c>
      <c r="D66" s="39"/>
      <c r="E66" s="24"/>
      <c r="F66" s="24">
        <v>1.0149999999999999</v>
      </c>
      <c r="G66" s="33"/>
      <c r="H66" s="34"/>
      <c r="I66" s="35"/>
      <c r="J66" s="93"/>
      <c r="K66" s="35">
        <v>256.29000000000002</v>
      </c>
      <c r="L66" s="83">
        <v>0</v>
      </c>
      <c r="M66" s="51">
        <f t="shared" si="30"/>
        <v>0</v>
      </c>
      <c r="N66" s="52"/>
      <c r="O66" s="54"/>
    </row>
    <row r="67" spans="1:15" ht="31.5" x14ac:dyDescent="0.25">
      <c r="A67" s="211" t="s">
        <v>46</v>
      </c>
      <c r="B67" s="100" t="s">
        <v>168</v>
      </c>
      <c r="C67" s="101" t="s">
        <v>16</v>
      </c>
      <c r="D67" s="102"/>
      <c r="E67" s="102"/>
      <c r="F67" s="103"/>
      <c r="G67" s="104">
        <v>305</v>
      </c>
      <c r="H67" s="105"/>
      <c r="I67" s="106">
        <f t="shared" ref="I67:I83" si="31">G67</f>
        <v>305</v>
      </c>
      <c r="J67" s="107"/>
      <c r="K67" s="106">
        <v>297.52</v>
      </c>
      <c r="L67" s="108">
        <v>0</v>
      </c>
      <c r="M67" s="109"/>
      <c r="N67" s="109">
        <f>K67*L67</f>
        <v>0</v>
      </c>
      <c r="O67" s="110"/>
    </row>
    <row r="68" spans="1:15" x14ac:dyDescent="0.25">
      <c r="A68" s="20" t="s">
        <v>47</v>
      </c>
      <c r="B68" s="38" t="s">
        <v>131</v>
      </c>
      <c r="C68" s="32" t="s">
        <v>14</v>
      </c>
      <c r="D68" s="32"/>
      <c r="E68" s="32"/>
      <c r="F68" s="24">
        <v>1.04</v>
      </c>
      <c r="G68" s="33">
        <f>G67*F68</f>
        <v>317.2</v>
      </c>
      <c r="H68" s="34"/>
      <c r="I68" s="35">
        <f t="shared" si="31"/>
        <v>317.2</v>
      </c>
      <c r="J68" s="93"/>
      <c r="K68" s="35">
        <v>18.52</v>
      </c>
      <c r="L68" s="83">
        <v>0</v>
      </c>
      <c r="M68" s="51">
        <f t="shared" ref="M68:M74" si="32">K68*L68</f>
        <v>0</v>
      </c>
      <c r="N68" s="52"/>
      <c r="O68" s="54"/>
    </row>
    <row r="69" spans="1:15" x14ac:dyDescent="0.25">
      <c r="A69" s="20" t="s">
        <v>48</v>
      </c>
      <c r="B69" s="38" t="s">
        <v>136</v>
      </c>
      <c r="C69" s="32" t="s">
        <v>14</v>
      </c>
      <c r="D69" s="32"/>
      <c r="E69" s="32"/>
      <c r="F69" s="24">
        <v>1.04</v>
      </c>
      <c r="G69" s="33">
        <f t="shared" ref="G69:G70" si="33">G68*F69</f>
        <v>329.89</v>
      </c>
      <c r="H69" s="34"/>
      <c r="I69" s="35">
        <f t="shared" si="31"/>
        <v>329.89</v>
      </c>
      <c r="J69" s="93"/>
      <c r="K69" s="35">
        <v>2.79</v>
      </c>
      <c r="L69" s="83">
        <v>0</v>
      </c>
      <c r="M69" s="51">
        <f t="shared" si="32"/>
        <v>0</v>
      </c>
      <c r="N69" s="52"/>
      <c r="O69" s="54"/>
    </row>
    <row r="70" spans="1:15" x14ac:dyDescent="0.25">
      <c r="A70" s="20" t="s">
        <v>49</v>
      </c>
      <c r="B70" s="38" t="s">
        <v>132</v>
      </c>
      <c r="C70" s="32" t="s">
        <v>14</v>
      </c>
      <c r="D70" s="32"/>
      <c r="E70" s="32"/>
      <c r="F70" s="24">
        <v>1.04</v>
      </c>
      <c r="G70" s="33">
        <f t="shared" si="33"/>
        <v>343.09</v>
      </c>
      <c r="H70" s="34"/>
      <c r="I70" s="35">
        <f t="shared" si="31"/>
        <v>343.09</v>
      </c>
      <c r="J70" s="93"/>
      <c r="K70" s="35">
        <v>0.23</v>
      </c>
      <c r="L70" s="83">
        <v>0</v>
      </c>
      <c r="M70" s="51">
        <f t="shared" si="32"/>
        <v>0</v>
      </c>
      <c r="N70" s="52"/>
      <c r="O70" s="54"/>
    </row>
    <row r="71" spans="1:15" x14ac:dyDescent="0.25">
      <c r="A71" s="20" t="s">
        <v>50</v>
      </c>
      <c r="B71" s="38" t="s">
        <v>137</v>
      </c>
      <c r="C71" s="32" t="s">
        <v>14</v>
      </c>
      <c r="D71" s="39"/>
      <c r="E71" s="24"/>
      <c r="F71" s="24">
        <v>1.04</v>
      </c>
      <c r="G71" s="33">
        <f>G59*F71</f>
        <v>343.09</v>
      </c>
      <c r="H71" s="34"/>
      <c r="I71" s="35">
        <f t="shared" si="31"/>
        <v>343.09</v>
      </c>
      <c r="J71" s="93"/>
      <c r="K71" s="35">
        <v>15.18</v>
      </c>
      <c r="L71" s="83">
        <v>0</v>
      </c>
      <c r="M71" s="51">
        <f t="shared" si="32"/>
        <v>0</v>
      </c>
      <c r="N71" s="52"/>
      <c r="O71" s="54"/>
    </row>
    <row r="72" spans="1:15" x14ac:dyDescent="0.25">
      <c r="A72" s="20" t="s">
        <v>51</v>
      </c>
      <c r="B72" s="38" t="s">
        <v>116</v>
      </c>
      <c r="C72" s="32" t="s">
        <v>14</v>
      </c>
      <c r="D72" s="39"/>
      <c r="E72" s="24"/>
      <c r="F72" s="24">
        <v>1.04</v>
      </c>
      <c r="G72" s="33">
        <f t="shared" ref="G72:G74" si="34">G60*F72</f>
        <v>356.81</v>
      </c>
      <c r="H72" s="34"/>
      <c r="I72" s="35">
        <f t="shared" si="31"/>
        <v>356.81</v>
      </c>
      <c r="J72" s="93"/>
      <c r="K72" s="35">
        <v>2.25</v>
      </c>
      <c r="L72" s="83">
        <v>0</v>
      </c>
      <c r="M72" s="51">
        <f t="shared" si="32"/>
        <v>0</v>
      </c>
      <c r="N72" s="52"/>
      <c r="O72" s="54"/>
    </row>
    <row r="73" spans="1:15" x14ac:dyDescent="0.25">
      <c r="A73" s="20" t="s">
        <v>199</v>
      </c>
      <c r="B73" s="176" t="s">
        <v>169</v>
      </c>
      <c r="C73" s="32" t="s">
        <v>14</v>
      </c>
      <c r="D73" s="39"/>
      <c r="E73" s="24"/>
      <c r="F73" s="24">
        <v>1.04</v>
      </c>
      <c r="G73" s="33">
        <f t="shared" si="34"/>
        <v>0</v>
      </c>
      <c r="H73" s="34"/>
      <c r="I73" s="35">
        <f t="shared" si="31"/>
        <v>0</v>
      </c>
      <c r="J73" s="93"/>
      <c r="K73" s="35">
        <v>11.77</v>
      </c>
      <c r="L73" s="83">
        <v>0</v>
      </c>
      <c r="M73" s="51">
        <f t="shared" si="32"/>
        <v>0</v>
      </c>
      <c r="N73" s="52"/>
      <c r="O73" s="54"/>
    </row>
    <row r="74" spans="1:15" x14ac:dyDescent="0.25">
      <c r="A74" s="20" t="s">
        <v>200</v>
      </c>
      <c r="B74" s="175" t="s">
        <v>167</v>
      </c>
      <c r="C74" s="32" t="s">
        <v>16</v>
      </c>
      <c r="D74" s="39"/>
      <c r="E74" s="24"/>
      <c r="F74" s="24">
        <v>1.0149999999999999</v>
      </c>
      <c r="G74" s="33">
        <f t="shared" si="34"/>
        <v>0</v>
      </c>
      <c r="H74" s="34"/>
      <c r="I74" s="35">
        <f t="shared" si="31"/>
        <v>0</v>
      </c>
      <c r="J74" s="93"/>
      <c r="K74" s="35">
        <v>301.98</v>
      </c>
      <c r="L74" s="83">
        <v>0</v>
      </c>
      <c r="M74" s="51">
        <f t="shared" si="32"/>
        <v>0</v>
      </c>
      <c r="N74" s="52"/>
      <c r="O74" s="54"/>
    </row>
    <row r="75" spans="1:15" ht="31.5" x14ac:dyDescent="0.25">
      <c r="A75" s="211" t="s">
        <v>52</v>
      </c>
      <c r="B75" s="100" t="s">
        <v>163</v>
      </c>
      <c r="C75" s="101" t="s">
        <v>16</v>
      </c>
      <c r="D75" s="102"/>
      <c r="E75" s="102"/>
      <c r="F75" s="103"/>
      <c r="G75" s="104">
        <v>305</v>
      </c>
      <c r="H75" s="105"/>
      <c r="I75" s="106">
        <f t="shared" si="31"/>
        <v>305</v>
      </c>
      <c r="J75" s="107"/>
      <c r="K75" s="106">
        <v>161.68</v>
      </c>
      <c r="L75" s="108">
        <v>0</v>
      </c>
      <c r="M75" s="109"/>
      <c r="N75" s="109">
        <f>K75*L75</f>
        <v>0</v>
      </c>
      <c r="O75" s="110"/>
    </row>
    <row r="76" spans="1:15" x14ac:dyDescent="0.25">
      <c r="A76" s="20" t="s">
        <v>53</v>
      </c>
      <c r="B76" s="38" t="s">
        <v>131</v>
      </c>
      <c r="C76" s="32" t="s">
        <v>14</v>
      </c>
      <c r="D76" s="32"/>
      <c r="E76" s="32"/>
      <c r="F76" s="24">
        <v>1.04</v>
      </c>
      <c r="G76" s="33">
        <f>G75*F76</f>
        <v>317.2</v>
      </c>
      <c r="H76" s="34"/>
      <c r="I76" s="35">
        <f t="shared" si="31"/>
        <v>317.2</v>
      </c>
      <c r="J76" s="93"/>
      <c r="K76" s="35">
        <v>9.26</v>
      </c>
      <c r="L76" s="83">
        <v>0</v>
      </c>
      <c r="M76" s="51">
        <f t="shared" ref="M76:M84" si="35">K76*L76</f>
        <v>0</v>
      </c>
      <c r="N76" s="52"/>
      <c r="O76" s="53"/>
    </row>
    <row r="77" spans="1:15" x14ac:dyDescent="0.25">
      <c r="A77" s="20" t="s">
        <v>54</v>
      </c>
      <c r="B77" s="38" t="s">
        <v>136</v>
      </c>
      <c r="C77" s="32" t="s">
        <v>14</v>
      </c>
      <c r="D77" s="32"/>
      <c r="E77" s="32"/>
      <c r="F77" s="24">
        <v>1.04</v>
      </c>
      <c r="G77" s="33">
        <f t="shared" ref="G77:G78" si="36">G76*F77</f>
        <v>329.89</v>
      </c>
      <c r="H77" s="34"/>
      <c r="I77" s="35">
        <f t="shared" si="31"/>
        <v>329.89</v>
      </c>
      <c r="J77" s="93"/>
      <c r="K77" s="35">
        <v>1.39</v>
      </c>
      <c r="L77" s="83">
        <v>0</v>
      </c>
      <c r="M77" s="51">
        <f t="shared" si="35"/>
        <v>0</v>
      </c>
      <c r="N77" s="52"/>
      <c r="O77" s="53"/>
    </row>
    <row r="78" spans="1:15" x14ac:dyDescent="0.25">
      <c r="A78" s="20" t="s">
        <v>55</v>
      </c>
      <c r="B78" s="38" t="s">
        <v>132</v>
      </c>
      <c r="C78" s="32" t="s">
        <v>14</v>
      </c>
      <c r="D78" s="32"/>
      <c r="E78" s="32"/>
      <c r="F78" s="24">
        <v>1.04</v>
      </c>
      <c r="G78" s="33">
        <f t="shared" si="36"/>
        <v>343.09</v>
      </c>
      <c r="H78" s="34"/>
      <c r="I78" s="35">
        <f t="shared" si="31"/>
        <v>343.09</v>
      </c>
      <c r="J78" s="93"/>
      <c r="K78" s="35">
        <v>0.11</v>
      </c>
      <c r="L78" s="83">
        <v>0</v>
      </c>
      <c r="M78" s="51">
        <f t="shared" si="35"/>
        <v>0</v>
      </c>
      <c r="N78" s="52"/>
      <c r="O78" s="53"/>
    </row>
    <row r="79" spans="1:15" x14ac:dyDescent="0.25">
      <c r="A79" s="20" t="s">
        <v>56</v>
      </c>
      <c r="B79" s="38" t="s">
        <v>137</v>
      </c>
      <c r="C79" s="32" t="s">
        <v>14</v>
      </c>
      <c r="D79" s="39"/>
      <c r="E79" s="24"/>
      <c r="F79" s="24">
        <v>1.04</v>
      </c>
      <c r="G79" s="33">
        <f>G67*F79</f>
        <v>317.2</v>
      </c>
      <c r="H79" s="34"/>
      <c r="I79" s="35">
        <f t="shared" si="31"/>
        <v>317.2</v>
      </c>
      <c r="J79" s="93"/>
      <c r="K79" s="35">
        <v>3.41</v>
      </c>
      <c r="L79" s="83">
        <v>0</v>
      </c>
      <c r="M79" s="51">
        <f t="shared" si="35"/>
        <v>0</v>
      </c>
      <c r="N79" s="52"/>
      <c r="O79" s="53"/>
    </row>
    <row r="80" spans="1:15" x14ac:dyDescent="0.25">
      <c r="A80" s="20" t="s">
        <v>95</v>
      </c>
      <c r="B80" s="38" t="s">
        <v>116</v>
      </c>
      <c r="C80" s="32" t="s">
        <v>14</v>
      </c>
      <c r="D80" s="39"/>
      <c r="E80" s="24"/>
      <c r="F80" s="24">
        <v>1.04</v>
      </c>
      <c r="G80" s="33">
        <f t="shared" ref="G80:G83" si="37">G68*F80</f>
        <v>329.89</v>
      </c>
      <c r="H80" s="34"/>
      <c r="I80" s="35">
        <f t="shared" si="31"/>
        <v>329.89</v>
      </c>
      <c r="J80" s="93"/>
      <c r="K80" s="35">
        <v>2.72</v>
      </c>
      <c r="L80" s="83">
        <v>0</v>
      </c>
      <c r="M80" s="51">
        <f t="shared" si="35"/>
        <v>0</v>
      </c>
      <c r="N80" s="52"/>
      <c r="O80" s="53"/>
    </row>
    <row r="81" spans="1:15" x14ac:dyDescent="0.25">
      <c r="A81" s="20" t="s">
        <v>201</v>
      </c>
      <c r="B81" s="176" t="s">
        <v>164</v>
      </c>
      <c r="C81" s="32" t="s">
        <v>14</v>
      </c>
      <c r="D81" s="39"/>
      <c r="E81" s="24"/>
      <c r="F81" s="24">
        <v>1.04</v>
      </c>
      <c r="G81" s="33">
        <f t="shared" si="37"/>
        <v>343.09</v>
      </c>
      <c r="H81" s="34"/>
      <c r="I81" s="35">
        <f t="shared" si="31"/>
        <v>343.09</v>
      </c>
      <c r="J81" s="93"/>
      <c r="K81" s="35">
        <v>6.88</v>
      </c>
      <c r="L81" s="83">
        <v>0</v>
      </c>
      <c r="M81" s="51">
        <f t="shared" si="35"/>
        <v>0</v>
      </c>
      <c r="N81" s="52"/>
      <c r="O81" s="53"/>
    </row>
    <row r="82" spans="1:15" x14ac:dyDescent="0.25">
      <c r="A82" s="20" t="s">
        <v>202</v>
      </c>
      <c r="B82" s="38" t="s">
        <v>165</v>
      </c>
      <c r="C82" s="32" t="s">
        <v>14</v>
      </c>
      <c r="D82" s="39"/>
      <c r="E82" s="24"/>
      <c r="F82" s="24">
        <v>1.04</v>
      </c>
      <c r="G82" s="33">
        <f t="shared" si="37"/>
        <v>356.81</v>
      </c>
      <c r="H82" s="34"/>
      <c r="I82" s="35">
        <f t="shared" si="31"/>
        <v>356.81</v>
      </c>
      <c r="J82" s="93"/>
      <c r="K82" s="35">
        <v>0.49</v>
      </c>
      <c r="L82" s="83">
        <v>0</v>
      </c>
      <c r="M82" s="51">
        <f t="shared" si="35"/>
        <v>0</v>
      </c>
      <c r="N82" s="52"/>
      <c r="O82" s="53"/>
    </row>
    <row r="83" spans="1:15" x14ac:dyDescent="0.25">
      <c r="A83" s="20" t="s">
        <v>203</v>
      </c>
      <c r="B83" s="38" t="s">
        <v>166</v>
      </c>
      <c r="C83" s="32" t="s">
        <v>14</v>
      </c>
      <c r="D83" s="39"/>
      <c r="E83" s="24"/>
      <c r="F83" s="24">
        <v>1.04</v>
      </c>
      <c r="G83" s="33">
        <f t="shared" si="37"/>
        <v>356.81</v>
      </c>
      <c r="H83" s="34"/>
      <c r="I83" s="35">
        <f t="shared" si="31"/>
        <v>356.81</v>
      </c>
      <c r="J83" s="93"/>
      <c r="K83" s="35">
        <v>2.71</v>
      </c>
      <c r="L83" s="83">
        <v>0</v>
      </c>
      <c r="M83" s="51">
        <f t="shared" si="35"/>
        <v>0</v>
      </c>
      <c r="N83" s="52"/>
      <c r="O83" s="53"/>
    </row>
    <row r="84" spans="1:15" x14ac:dyDescent="0.25">
      <c r="A84" s="20" t="s">
        <v>204</v>
      </c>
      <c r="B84" s="175" t="s">
        <v>167</v>
      </c>
      <c r="C84" s="32" t="s">
        <v>16</v>
      </c>
      <c r="D84" s="39"/>
      <c r="E84" s="24"/>
      <c r="F84" s="24">
        <v>1.0149999999999999</v>
      </c>
      <c r="G84" s="33"/>
      <c r="H84" s="34"/>
      <c r="I84" s="35"/>
      <c r="J84" s="93"/>
      <c r="K84" s="35">
        <v>164.11</v>
      </c>
      <c r="L84" s="83">
        <v>0</v>
      </c>
      <c r="M84" s="51">
        <f t="shared" si="35"/>
        <v>0</v>
      </c>
      <c r="N84" s="52"/>
      <c r="O84" s="54"/>
    </row>
    <row r="85" spans="1:15" ht="31.5" x14ac:dyDescent="0.25">
      <c r="A85" s="211" t="s">
        <v>57</v>
      </c>
      <c r="B85" s="100" t="s">
        <v>170</v>
      </c>
      <c r="C85" s="101" t="s">
        <v>16</v>
      </c>
      <c r="D85" s="102"/>
      <c r="E85" s="102"/>
      <c r="F85" s="103"/>
      <c r="G85" s="104">
        <v>305</v>
      </c>
      <c r="H85" s="105"/>
      <c r="I85" s="106">
        <f t="shared" ref="I85:I95" si="38">G85</f>
        <v>305</v>
      </c>
      <c r="J85" s="107"/>
      <c r="K85" s="106">
        <v>60.16</v>
      </c>
      <c r="L85" s="108">
        <v>0</v>
      </c>
      <c r="M85" s="109"/>
      <c r="N85" s="109">
        <f>K85*L85</f>
        <v>0</v>
      </c>
      <c r="O85" s="110"/>
    </row>
    <row r="86" spans="1:15" x14ac:dyDescent="0.25">
      <c r="A86" s="20" t="s">
        <v>58</v>
      </c>
      <c r="B86" s="38" t="s">
        <v>131</v>
      </c>
      <c r="C86" s="32" t="s">
        <v>14</v>
      </c>
      <c r="D86" s="32"/>
      <c r="E86" s="32"/>
      <c r="F86" s="24">
        <v>1.04</v>
      </c>
      <c r="G86" s="33">
        <f>G85*F86</f>
        <v>317.2</v>
      </c>
      <c r="H86" s="34"/>
      <c r="I86" s="35">
        <f t="shared" si="38"/>
        <v>317.2</v>
      </c>
      <c r="J86" s="93"/>
      <c r="K86" s="35">
        <v>1.48</v>
      </c>
      <c r="L86" s="83">
        <v>0</v>
      </c>
      <c r="M86" s="51">
        <f t="shared" ref="M86:M89" si="39">K86*L86</f>
        <v>0</v>
      </c>
      <c r="N86" s="52"/>
      <c r="O86" s="54"/>
    </row>
    <row r="87" spans="1:15" x14ac:dyDescent="0.25">
      <c r="A87" s="20" t="s">
        <v>59</v>
      </c>
      <c r="B87" s="38" t="s">
        <v>132</v>
      </c>
      <c r="C87" s="32" t="s">
        <v>14</v>
      </c>
      <c r="D87" s="32"/>
      <c r="E87" s="32"/>
      <c r="F87" s="24">
        <v>1.04</v>
      </c>
      <c r="G87" s="33">
        <f t="shared" ref="G87:G88" si="40">G86*F87</f>
        <v>329.89</v>
      </c>
      <c r="H87" s="34"/>
      <c r="I87" s="35">
        <f t="shared" si="38"/>
        <v>329.89</v>
      </c>
      <c r="J87" s="93"/>
      <c r="K87" s="35">
        <v>0.08</v>
      </c>
      <c r="L87" s="83">
        <v>0</v>
      </c>
      <c r="M87" s="51">
        <f t="shared" si="39"/>
        <v>0</v>
      </c>
      <c r="N87" s="52"/>
      <c r="O87" s="54"/>
    </row>
    <row r="88" spans="1:15" x14ac:dyDescent="0.25">
      <c r="A88" s="20" t="s">
        <v>205</v>
      </c>
      <c r="B88" s="38" t="s">
        <v>137</v>
      </c>
      <c r="C88" s="32" t="s">
        <v>14</v>
      </c>
      <c r="D88" s="32"/>
      <c r="E88" s="32"/>
      <c r="F88" s="24">
        <v>1.04</v>
      </c>
      <c r="G88" s="33">
        <f t="shared" si="40"/>
        <v>343.09</v>
      </c>
      <c r="H88" s="34"/>
      <c r="I88" s="35">
        <f t="shared" si="38"/>
        <v>343.09</v>
      </c>
      <c r="J88" s="93"/>
      <c r="K88" s="35">
        <v>5.64</v>
      </c>
      <c r="L88" s="83">
        <v>0</v>
      </c>
      <c r="M88" s="51">
        <f t="shared" si="39"/>
        <v>0</v>
      </c>
      <c r="N88" s="52"/>
      <c r="O88" s="54"/>
    </row>
    <row r="89" spans="1:15" x14ac:dyDescent="0.25">
      <c r="A89" s="20" t="s">
        <v>206</v>
      </c>
      <c r="B89" s="175" t="s">
        <v>167</v>
      </c>
      <c r="C89" s="32" t="s">
        <v>16</v>
      </c>
      <c r="D89" s="39"/>
      <c r="E89" s="24"/>
      <c r="F89" s="24">
        <v>1.0149999999999999</v>
      </c>
      <c r="G89" s="33">
        <f>G77*F89</f>
        <v>334.84</v>
      </c>
      <c r="H89" s="34"/>
      <c r="I89" s="35">
        <f t="shared" si="38"/>
        <v>334.84</v>
      </c>
      <c r="J89" s="93"/>
      <c r="K89" s="35">
        <v>61.06</v>
      </c>
      <c r="L89" s="83">
        <v>0</v>
      </c>
      <c r="M89" s="51">
        <f t="shared" si="39"/>
        <v>0</v>
      </c>
      <c r="N89" s="52"/>
      <c r="O89" s="54"/>
    </row>
    <row r="90" spans="1:15" ht="31.5" x14ac:dyDescent="0.25">
      <c r="A90" s="211" t="s">
        <v>60</v>
      </c>
      <c r="B90" s="100" t="s">
        <v>171</v>
      </c>
      <c r="C90" s="101" t="s">
        <v>16</v>
      </c>
      <c r="D90" s="102"/>
      <c r="E90" s="102"/>
      <c r="F90" s="103"/>
      <c r="G90" s="104">
        <v>305</v>
      </c>
      <c r="H90" s="105"/>
      <c r="I90" s="106">
        <f t="shared" si="38"/>
        <v>305</v>
      </c>
      <c r="J90" s="107"/>
      <c r="K90" s="106">
        <v>310</v>
      </c>
      <c r="L90" s="108">
        <v>0</v>
      </c>
      <c r="M90" s="109"/>
      <c r="N90" s="109">
        <f>K90*L90</f>
        <v>0</v>
      </c>
      <c r="O90" s="110"/>
    </row>
    <row r="91" spans="1:15" x14ac:dyDescent="0.25">
      <c r="A91" s="20" t="s">
        <v>61</v>
      </c>
      <c r="B91" s="38" t="s">
        <v>131</v>
      </c>
      <c r="C91" s="32" t="s">
        <v>14</v>
      </c>
      <c r="D91" s="32"/>
      <c r="E91" s="32"/>
      <c r="F91" s="24">
        <v>1.04</v>
      </c>
      <c r="G91" s="33">
        <f>G90*F91</f>
        <v>317.2</v>
      </c>
      <c r="H91" s="34"/>
      <c r="I91" s="35">
        <f t="shared" si="38"/>
        <v>317.2</v>
      </c>
      <c r="J91" s="93"/>
      <c r="K91" s="35">
        <v>8.75</v>
      </c>
      <c r="L91" s="83">
        <v>0</v>
      </c>
      <c r="M91" s="51">
        <f t="shared" ref="M91:M95" si="41">K91*L91</f>
        <v>0</v>
      </c>
      <c r="N91" s="52"/>
      <c r="O91" s="54"/>
    </row>
    <row r="92" spans="1:15" x14ac:dyDescent="0.25">
      <c r="A92" s="20" t="s">
        <v>62</v>
      </c>
      <c r="B92" s="38" t="s">
        <v>136</v>
      </c>
      <c r="C92" s="32" t="s">
        <v>14</v>
      </c>
      <c r="D92" s="32"/>
      <c r="E92" s="32"/>
      <c r="F92" s="24">
        <v>1.04</v>
      </c>
      <c r="G92" s="33">
        <f t="shared" ref="G92:G93" si="42">G91*F92</f>
        <v>329.89</v>
      </c>
      <c r="H92" s="34"/>
      <c r="I92" s="35">
        <f t="shared" si="38"/>
        <v>329.89</v>
      </c>
      <c r="J92" s="93"/>
      <c r="K92" s="35">
        <v>3.17</v>
      </c>
      <c r="L92" s="83">
        <v>0</v>
      </c>
      <c r="M92" s="51">
        <f t="shared" si="41"/>
        <v>0</v>
      </c>
      <c r="N92" s="52"/>
      <c r="O92" s="54"/>
    </row>
    <row r="93" spans="1:15" x14ac:dyDescent="0.25">
      <c r="A93" s="20" t="s">
        <v>63</v>
      </c>
      <c r="B93" s="38" t="s">
        <v>158</v>
      </c>
      <c r="C93" s="32" t="s">
        <v>14</v>
      </c>
      <c r="D93" s="32"/>
      <c r="E93" s="32"/>
      <c r="F93" s="24">
        <v>1.04</v>
      </c>
      <c r="G93" s="33">
        <f t="shared" si="42"/>
        <v>343.09</v>
      </c>
      <c r="H93" s="34"/>
      <c r="I93" s="35">
        <f t="shared" si="38"/>
        <v>343.09</v>
      </c>
      <c r="J93" s="93"/>
      <c r="K93" s="35">
        <v>23.22</v>
      </c>
      <c r="L93" s="83">
        <v>0</v>
      </c>
      <c r="M93" s="51">
        <f t="shared" si="41"/>
        <v>0</v>
      </c>
      <c r="N93" s="52"/>
      <c r="O93" s="54"/>
    </row>
    <row r="94" spans="1:15" x14ac:dyDescent="0.25">
      <c r="A94" s="20" t="s">
        <v>64</v>
      </c>
      <c r="B94" s="38" t="s">
        <v>116</v>
      </c>
      <c r="C94" s="32" t="s">
        <v>14</v>
      </c>
      <c r="D94" s="39"/>
      <c r="E94" s="24"/>
      <c r="F94" s="24">
        <v>1.04</v>
      </c>
      <c r="G94" s="33">
        <f>G82*F94</f>
        <v>371.08</v>
      </c>
      <c r="H94" s="34"/>
      <c r="I94" s="35">
        <f t="shared" si="38"/>
        <v>371.08</v>
      </c>
      <c r="J94" s="93"/>
      <c r="K94" s="35">
        <v>8.27</v>
      </c>
      <c r="L94" s="83">
        <v>0</v>
      </c>
      <c r="M94" s="51">
        <f t="shared" si="41"/>
        <v>0</v>
      </c>
      <c r="N94" s="52"/>
      <c r="O94" s="54"/>
    </row>
    <row r="95" spans="1:15" x14ac:dyDescent="0.25">
      <c r="A95" s="20" t="s">
        <v>96</v>
      </c>
      <c r="B95" s="175" t="s">
        <v>167</v>
      </c>
      <c r="C95" s="32" t="s">
        <v>16</v>
      </c>
      <c r="D95" s="39"/>
      <c r="E95" s="24"/>
      <c r="F95" s="24">
        <v>1.0149999999999999</v>
      </c>
      <c r="G95" s="33">
        <f t="shared" ref="G95" si="43">G83*F95</f>
        <v>362.16</v>
      </c>
      <c r="H95" s="34"/>
      <c r="I95" s="35">
        <f t="shared" si="38"/>
        <v>362.16</v>
      </c>
      <c r="J95" s="93"/>
      <c r="K95" s="35">
        <v>314.64999999999998</v>
      </c>
      <c r="L95" s="83">
        <v>0</v>
      </c>
      <c r="M95" s="51">
        <f t="shared" si="41"/>
        <v>0</v>
      </c>
      <c r="N95" s="52"/>
      <c r="O95" s="54"/>
    </row>
    <row r="96" spans="1:15" ht="31.5" x14ac:dyDescent="0.25">
      <c r="A96" s="211" t="s">
        <v>65</v>
      </c>
      <c r="B96" s="100" t="s">
        <v>172</v>
      </c>
      <c r="C96" s="101" t="s">
        <v>16</v>
      </c>
      <c r="D96" s="102"/>
      <c r="E96" s="102"/>
      <c r="F96" s="103"/>
      <c r="G96" s="104">
        <v>305</v>
      </c>
      <c r="H96" s="105"/>
      <c r="I96" s="106">
        <f t="shared" ref="I96:I101" si="44">G96</f>
        <v>305</v>
      </c>
      <c r="J96" s="107"/>
      <c r="K96" s="106">
        <v>924.84</v>
      </c>
      <c r="L96" s="108">
        <v>0</v>
      </c>
      <c r="M96" s="109"/>
      <c r="N96" s="109">
        <f>K96*L96</f>
        <v>0</v>
      </c>
      <c r="O96" s="110"/>
    </row>
    <row r="97" spans="1:15" x14ac:dyDescent="0.25">
      <c r="A97" s="20" t="s">
        <v>66</v>
      </c>
      <c r="B97" s="38" t="s">
        <v>131</v>
      </c>
      <c r="C97" s="32" t="s">
        <v>14</v>
      </c>
      <c r="D97" s="32"/>
      <c r="E97" s="32"/>
      <c r="F97" s="24">
        <v>1.04</v>
      </c>
      <c r="G97" s="33">
        <f>G96*F97</f>
        <v>317.2</v>
      </c>
      <c r="H97" s="34"/>
      <c r="I97" s="35">
        <f t="shared" si="44"/>
        <v>317.2</v>
      </c>
      <c r="J97" s="93"/>
      <c r="K97" s="35">
        <v>42.95</v>
      </c>
      <c r="L97" s="83">
        <v>0</v>
      </c>
      <c r="M97" s="51">
        <f t="shared" ref="M97:M101" si="45">K97*L97</f>
        <v>0</v>
      </c>
      <c r="N97" s="52"/>
      <c r="O97" s="54"/>
    </row>
    <row r="98" spans="1:15" x14ac:dyDescent="0.25">
      <c r="A98" s="20" t="s">
        <v>67</v>
      </c>
      <c r="B98" s="38" t="s">
        <v>136</v>
      </c>
      <c r="C98" s="32" t="s">
        <v>14</v>
      </c>
      <c r="D98" s="32"/>
      <c r="E98" s="32"/>
      <c r="F98" s="24">
        <v>1.04</v>
      </c>
      <c r="G98" s="33">
        <f t="shared" ref="G98:G99" si="46">G97*F98</f>
        <v>329.89</v>
      </c>
      <c r="H98" s="34"/>
      <c r="I98" s="35">
        <f t="shared" si="44"/>
        <v>329.89</v>
      </c>
      <c r="J98" s="93"/>
      <c r="K98" s="35">
        <v>15.91</v>
      </c>
      <c r="L98" s="83">
        <v>0</v>
      </c>
      <c r="M98" s="51">
        <f t="shared" si="45"/>
        <v>0</v>
      </c>
      <c r="N98" s="52"/>
      <c r="O98" s="54"/>
    </row>
    <row r="99" spans="1:15" x14ac:dyDescent="0.25">
      <c r="A99" s="20" t="s">
        <v>68</v>
      </c>
      <c r="B99" s="38" t="s">
        <v>158</v>
      </c>
      <c r="C99" s="32" t="s">
        <v>14</v>
      </c>
      <c r="D99" s="32"/>
      <c r="E99" s="32"/>
      <c r="F99" s="24">
        <v>1.04</v>
      </c>
      <c r="G99" s="33">
        <f t="shared" si="46"/>
        <v>343.09</v>
      </c>
      <c r="H99" s="34"/>
      <c r="I99" s="35">
        <f t="shared" si="44"/>
        <v>343.09</v>
      </c>
      <c r="J99" s="93"/>
      <c r="K99" s="35">
        <v>67.540000000000006</v>
      </c>
      <c r="L99" s="83">
        <v>0</v>
      </c>
      <c r="M99" s="51">
        <f t="shared" si="45"/>
        <v>0</v>
      </c>
      <c r="N99" s="52"/>
      <c r="O99" s="54"/>
    </row>
    <row r="100" spans="1:15" x14ac:dyDescent="0.25">
      <c r="A100" s="20" t="s">
        <v>207</v>
      </c>
      <c r="B100" s="38" t="s">
        <v>116</v>
      </c>
      <c r="C100" s="32" t="s">
        <v>14</v>
      </c>
      <c r="D100" s="39"/>
      <c r="E100" s="24"/>
      <c r="F100" s="24">
        <v>1.04</v>
      </c>
      <c r="G100" s="33">
        <f>G88*F100</f>
        <v>356.81</v>
      </c>
      <c r="H100" s="34"/>
      <c r="I100" s="35">
        <f t="shared" si="44"/>
        <v>356.81</v>
      </c>
      <c r="J100" s="93"/>
      <c r="K100" s="35">
        <v>41.39</v>
      </c>
      <c r="L100" s="83">
        <v>0</v>
      </c>
      <c r="M100" s="51">
        <f t="shared" si="45"/>
        <v>0</v>
      </c>
      <c r="N100" s="52"/>
      <c r="O100" s="54"/>
    </row>
    <row r="101" spans="1:15" x14ac:dyDescent="0.25">
      <c r="A101" s="20" t="s">
        <v>208</v>
      </c>
      <c r="B101" s="175" t="s">
        <v>167</v>
      </c>
      <c r="C101" s="32" t="s">
        <v>16</v>
      </c>
      <c r="D101" s="39"/>
      <c r="E101" s="24"/>
      <c r="F101" s="24">
        <v>1.0149999999999999</v>
      </c>
      <c r="G101" s="33">
        <f t="shared" ref="G101" si="47">G89*F101</f>
        <v>339.86</v>
      </c>
      <c r="H101" s="34"/>
      <c r="I101" s="35">
        <f t="shared" si="44"/>
        <v>339.86</v>
      </c>
      <c r="J101" s="93"/>
      <c r="K101" s="35">
        <v>938.71</v>
      </c>
      <c r="L101" s="83">
        <v>0</v>
      </c>
      <c r="M101" s="51">
        <f t="shared" si="45"/>
        <v>0</v>
      </c>
      <c r="N101" s="52"/>
      <c r="O101" s="54"/>
    </row>
    <row r="102" spans="1:15" ht="31.5" x14ac:dyDescent="0.25">
      <c r="A102" s="211" t="s">
        <v>209</v>
      </c>
      <c r="B102" s="100" t="s">
        <v>173</v>
      </c>
      <c r="C102" s="101" t="s">
        <v>16</v>
      </c>
      <c r="D102" s="102"/>
      <c r="E102" s="102"/>
      <c r="F102" s="103"/>
      <c r="G102" s="104">
        <v>305</v>
      </c>
      <c r="H102" s="105"/>
      <c r="I102" s="106">
        <f t="shared" ref="I102:I117" si="48">G102</f>
        <v>305</v>
      </c>
      <c r="J102" s="107"/>
      <c r="K102" s="106">
        <v>326</v>
      </c>
      <c r="L102" s="108">
        <v>0</v>
      </c>
      <c r="M102" s="109"/>
      <c r="N102" s="109">
        <f>K102*L102</f>
        <v>0</v>
      </c>
      <c r="O102" s="110"/>
    </row>
    <row r="103" spans="1:15" x14ac:dyDescent="0.25">
      <c r="A103" s="20" t="s">
        <v>210</v>
      </c>
      <c r="B103" s="38" t="s">
        <v>131</v>
      </c>
      <c r="C103" s="32" t="s">
        <v>14</v>
      </c>
      <c r="D103" s="32"/>
      <c r="E103" s="32"/>
      <c r="F103" s="24">
        <v>1.04</v>
      </c>
      <c r="G103" s="33">
        <f>G102*F103</f>
        <v>317.2</v>
      </c>
      <c r="H103" s="34"/>
      <c r="I103" s="35">
        <f t="shared" si="48"/>
        <v>317.2</v>
      </c>
      <c r="J103" s="93"/>
      <c r="K103" s="35">
        <v>14.32</v>
      </c>
      <c r="L103" s="83">
        <v>0</v>
      </c>
      <c r="M103" s="51">
        <f t="shared" ref="M103:M108" si="49">K103*L103</f>
        <v>0</v>
      </c>
      <c r="N103" s="52"/>
      <c r="O103" s="54"/>
    </row>
    <row r="104" spans="1:15" x14ac:dyDescent="0.25">
      <c r="A104" s="20" t="s">
        <v>211</v>
      </c>
      <c r="B104" s="38" t="s">
        <v>136</v>
      </c>
      <c r="C104" s="32" t="s">
        <v>14</v>
      </c>
      <c r="D104" s="32"/>
      <c r="E104" s="32"/>
      <c r="F104" s="24">
        <v>1.04</v>
      </c>
      <c r="G104" s="33">
        <f t="shared" ref="G104:G105" si="50">G103*F104</f>
        <v>329.89</v>
      </c>
      <c r="H104" s="34"/>
      <c r="I104" s="35">
        <f t="shared" si="48"/>
        <v>329.89</v>
      </c>
      <c r="J104" s="93"/>
      <c r="K104" s="35">
        <v>5.3</v>
      </c>
      <c r="L104" s="83">
        <v>0</v>
      </c>
      <c r="M104" s="51">
        <f t="shared" si="49"/>
        <v>0</v>
      </c>
      <c r="N104" s="52"/>
      <c r="O104" s="54"/>
    </row>
    <row r="105" spans="1:15" x14ac:dyDescent="0.25">
      <c r="A105" s="20" t="s">
        <v>212</v>
      </c>
      <c r="B105" s="38" t="s">
        <v>158</v>
      </c>
      <c r="C105" s="32" t="s">
        <v>14</v>
      </c>
      <c r="D105" s="32"/>
      <c r="E105" s="32"/>
      <c r="F105" s="24">
        <v>1.04</v>
      </c>
      <c r="G105" s="33">
        <f t="shared" si="50"/>
        <v>343.09</v>
      </c>
      <c r="H105" s="34"/>
      <c r="I105" s="35">
        <f t="shared" si="48"/>
        <v>343.09</v>
      </c>
      <c r="J105" s="93"/>
      <c r="K105" s="35">
        <v>22.51</v>
      </c>
      <c r="L105" s="83">
        <v>0</v>
      </c>
      <c r="M105" s="51">
        <f t="shared" si="49"/>
        <v>0</v>
      </c>
      <c r="N105" s="52"/>
      <c r="O105" s="54"/>
    </row>
    <row r="106" spans="1:15" x14ac:dyDescent="0.25">
      <c r="A106" s="20" t="s">
        <v>213</v>
      </c>
      <c r="B106" s="38" t="s">
        <v>137</v>
      </c>
      <c r="C106" s="32" t="s">
        <v>14</v>
      </c>
      <c r="D106" s="32"/>
      <c r="E106" s="32"/>
      <c r="F106" s="24">
        <v>1.04</v>
      </c>
      <c r="G106" s="33">
        <f t="shared" ref="G106" si="51">G105*F106</f>
        <v>356.81</v>
      </c>
      <c r="H106" s="34"/>
      <c r="I106" s="35">
        <f t="shared" ref="I106" si="52">G106</f>
        <v>356.81</v>
      </c>
      <c r="J106" s="93"/>
      <c r="K106" s="35">
        <v>2.68</v>
      </c>
      <c r="L106" s="83">
        <v>0</v>
      </c>
      <c r="M106" s="51">
        <f t="shared" ref="M106" si="53">K106*L106</f>
        <v>0</v>
      </c>
      <c r="N106" s="52"/>
      <c r="O106" s="54"/>
    </row>
    <row r="107" spans="1:15" x14ac:dyDescent="0.25">
      <c r="A107" s="20" t="s">
        <v>214</v>
      </c>
      <c r="B107" s="38" t="s">
        <v>116</v>
      </c>
      <c r="C107" s="32" t="s">
        <v>14</v>
      </c>
      <c r="D107" s="39"/>
      <c r="E107" s="24"/>
      <c r="F107" s="24">
        <v>1.04</v>
      </c>
      <c r="G107" s="33">
        <f>G94*F107</f>
        <v>385.92</v>
      </c>
      <c r="H107" s="34"/>
      <c r="I107" s="35">
        <f t="shared" si="48"/>
        <v>385.92</v>
      </c>
      <c r="J107" s="93"/>
      <c r="K107" s="35">
        <v>13.8</v>
      </c>
      <c r="L107" s="83">
        <v>0</v>
      </c>
      <c r="M107" s="51">
        <f t="shared" si="49"/>
        <v>0</v>
      </c>
      <c r="N107" s="52"/>
      <c r="O107" s="54"/>
    </row>
    <row r="108" spans="1:15" x14ac:dyDescent="0.25">
      <c r="A108" s="20" t="s">
        <v>215</v>
      </c>
      <c r="B108" s="175" t="s">
        <v>174</v>
      </c>
      <c r="C108" s="32" t="s">
        <v>16</v>
      </c>
      <c r="D108" s="39"/>
      <c r="E108" s="24"/>
      <c r="F108" s="24">
        <v>1.0149999999999999</v>
      </c>
      <c r="G108" s="33">
        <f t="shared" ref="G108" si="54">G95*F108</f>
        <v>367.59</v>
      </c>
      <c r="H108" s="34"/>
      <c r="I108" s="35">
        <f t="shared" si="48"/>
        <v>367.59</v>
      </c>
      <c r="J108" s="93"/>
      <c r="K108" s="35">
        <v>330.89</v>
      </c>
      <c r="L108" s="83">
        <v>0</v>
      </c>
      <c r="M108" s="51">
        <f t="shared" si="49"/>
        <v>0</v>
      </c>
      <c r="N108" s="52"/>
      <c r="O108" s="54"/>
    </row>
    <row r="109" spans="1:15" ht="31.5" x14ac:dyDescent="0.25">
      <c r="A109" s="211" t="s">
        <v>216</v>
      </c>
      <c r="B109" s="100" t="s">
        <v>175</v>
      </c>
      <c r="C109" s="101" t="s">
        <v>16</v>
      </c>
      <c r="D109" s="102"/>
      <c r="E109" s="102"/>
      <c r="F109" s="103"/>
      <c r="G109" s="104">
        <v>305</v>
      </c>
      <c r="H109" s="105"/>
      <c r="I109" s="106">
        <f t="shared" si="48"/>
        <v>305</v>
      </c>
      <c r="J109" s="107"/>
      <c r="K109" s="106">
        <v>29.6</v>
      </c>
      <c r="L109" s="108">
        <v>0</v>
      </c>
      <c r="M109" s="109"/>
      <c r="N109" s="109">
        <f>K109*L109</f>
        <v>0</v>
      </c>
      <c r="O109" s="110"/>
    </row>
    <row r="110" spans="1:15" x14ac:dyDescent="0.25">
      <c r="A110" s="20" t="s">
        <v>217</v>
      </c>
      <c r="B110" s="38" t="s">
        <v>176</v>
      </c>
      <c r="C110" s="32" t="s">
        <v>14</v>
      </c>
      <c r="D110" s="32"/>
      <c r="E110" s="32"/>
      <c r="F110" s="24">
        <v>1.04</v>
      </c>
      <c r="G110" s="33">
        <f>G109*F110</f>
        <v>317.2</v>
      </c>
      <c r="H110" s="34"/>
      <c r="I110" s="35">
        <f t="shared" si="48"/>
        <v>317.2</v>
      </c>
      <c r="J110" s="93"/>
      <c r="K110" s="35">
        <v>2.4900000000000002</v>
      </c>
      <c r="L110" s="83">
        <v>0</v>
      </c>
      <c r="M110" s="51">
        <f t="shared" ref="M110:M112" si="55">K110*L110</f>
        <v>0</v>
      </c>
      <c r="N110" s="52"/>
      <c r="O110" s="54"/>
    </row>
    <row r="111" spans="1:15" x14ac:dyDescent="0.25">
      <c r="A111" s="20" t="s">
        <v>218</v>
      </c>
      <c r="B111" s="38" t="s">
        <v>116</v>
      </c>
      <c r="C111" s="32" t="s">
        <v>14</v>
      </c>
      <c r="D111" s="32"/>
      <c r="E111" s="32"/>
      <c r="F111" s="24">
        <v>1.04</v>
      </c>
      <c r="G111" s="33">
        <f t="shared" ref="G111:G112" si="56">G110*F111</f>
        <v>329.89</v>
      </c>
      <c r="H111" s="34"/>
      <c r="I111" s="35">
        <f t="shared" si="48"/>
        <v>329.89</v>
      </c>
      <c r="J111" s="93"/>
      <c r="K111" s="35">
        <v>0.42</v>
      </c>
      <c r="L111" s="83">
        <v>0</v>
      </c>
      <c r="M111" s="51">
        <f t="shared" si="55"/>
        <v>0</v>
      </c>
      <c r="N111" s="52"/>
      <c r="O111" s="54"/>
    </row>
    <row r="112" spans="1:15" x14ac:dyDescent="0.25">
      <c r="A112" s="20" t="s">
        <v>219</v>
      </c>
      <c r="B112" s="175" t="s">
        <v>174</v>
      </c>
      <c r="C112" s="32" t="s">
        <v>16</v>
      </c>
      <c r="D112" s="32"/>
      <c r="E112" s="32"/>
      <c r="F112" s="24">
        <v>1.04</v>
      </c>
      <c r="G112" s="33">
        <f t="shared" si="56"/>
        <v>343.09</v>
      </c>
      <c r="H112" s="34"/>
      <c r="I112" s="35">
        <f t="shared" si="48"/>
        <v>343.09</v>
      </c>
      <c r="J112" s="93"/>
      <c r="K112" s="35">
        <v>30.04</v>
      </c>
      <c r="L112" s="83">
        <v>0</v>
      </c>
      <c r="M112" s="51">
        <f t="shared" si="55"/>
        <v>0</v>
      </c>
      <c r="N112" s="52"/>
      <c r="O112" s="54"/>
    </row>
    <row r="113" spans="1:15" ht="15.75" x14ac:dyDescent="0.25">
      <c r="A113" s="211" t="s">
        <v>220</v>
      </c>
      <c r="B113" s="100" t="s">
        <v>177</v>
      </c>
      <c r="C113" s="101" t="s">
        <v>16</v>
      </c>
      <c r="D113" s="102"/>
      <c r="E113" s="102"/>
      <c r="F113" s="103"/>
      <c r="G113" s="104">
        <v>305</v>
      </c>
      <c r="H113" s="105"/>
      <c r="I113" s="106">
        <f t="shared" si="48"/>
        <v>305</v>
      </c>
      <c r="J113" s="107"/>
      <c r="K113" s="106">
        <v>36.799999999999997</v>
      </c>
      <c r="L113" s="108">
        <v>0</v>
      </c>
      <c r="M113" s="109"/>
      <c r="N113" s="109">
        <f>K113*L113</f>
        <v>0</v>
      </c>
      <c r="O113" s="110"/>
    </row>
    <row r="114" spans="1:15" x14ac:dyDescent="0.25">
      <c r="A114" s="20" t="s">
        <v>221</v>
      </c>
      <c r="B114" s="38" t="s">
        <v>178</v>
      </c>
      <c r="C114" s="32" t="s">
        <v>16</v>
      </c>
      <c r="D114" s="32"/>
      <c r="E114" s="32"/>
      <c r="F114" s="24">
        <v>4.4999999999999998E-2</v>
      </c>
      <c r="G114" s="33">
        <f>G113*F114</f>
        <v>13.73</v>
      </c>
      <c r="H114" s="34"/>
      <c r="I114" s="35">
        <f t="shared" si="48"/>
        <v>13.73</v>
      </c>
      <c r="J114" s="93"/>
      <c r="K114" s="35">
        <v>1.65</v>
      </c>
      <c r="L114" s="83">
        <v>0</v>
      </c>
      <c r="M114" s="51">
        <f t="shared" ref="M114:M117" si="57">K114*L114</f>
        <v>0</v>
      </c>
      <c r="N114" s="52"/>
      <c r="O114" s="54"/>
    </row>
    <row r="115" spans="1:15" x14ac:dyDescent="0.25">
      <c r="A115" s="20" t="s">
        <v>222</v>
      </c>
      <c r="B115" s="38" t="s">
        <v>137</v>
      </c>
      <c r="C115" s="32" t="s">
        <v>14</v>
      </c>
      <c r="D115" s="32"/>
      <c r="E115" s="32"/>
      <c r="F115" s="24">
        <v>1.04</v>
      </c>
      <c r="G115" s="33">
        <f t="shared" ref="G115:G116" si="58">G114*F115</f>
        <v>14.28</v>
      </c>
      <c r="H115" s="34"/>
      <c r="I115" s="35">
        <f t="shared" si="48"/>
        <v>14.28</v>
      </c>
      <c r="J115" s="93"/>
      <c r="K115" s="35">
        <v>2.65</v>
      </c>
      <c r="L115" s="83">
        <v>0</v>
      </c>
      <c r="M115" s="51">
        <f t="shared" si="57"/>
        <v>0</v>
      </c>
      <c r="N115" s="52"/>
      <c r="O115" s="54"/>
    </row>
    <row r="116" spans="1:15" x14ac:dyDescent="0.25">
      <c r="A116" s="20" t="s">
        <v>223</v>
      </c>
      <c r="B116" s="38" t="s">
        <v>179</v>
      </c>
      <c r="C116" s="32" t="s">
        <v>14</v>
      </c>
      <c r="D116" s="32"/>
      <c r="E116" s="32"/>
      <c r="F116" s="24">
        <v>1.04</v>
      </c>
      <c r="G116" s="33">
        <f t="shared" si="58"/>
        <v>14.85</v>
      </c>
      <c r="H116" s="34"/>
      <c r="I116" s="35">
        <f t="shared" si="48"/>
        <v>14.85</v>
      </c>
      <c r="J116" s="93"/>
      <c r="K116" s="35">
        <v>0.1</v>
      </c>
      <c r="L116" s="83">
        <v>0</v>
      </c>
      <c r="M116" s="51">
        <f t="shared" si="57"/>
        <v>0</v>
      </c>
      <c r="N116" s="52"/>
      <c r="O116" s="54"/>
    </row>
    <row r="117" spans="1:15" x14ac:dyDescent="0.25">
      <c r="A117" s="20" t="s">
        <v>224</v>
      </c>
      <c r="B117" s="175" t="s">
        <v>174</v>
      </c>
      <c r="C117" s="32" t="s">
        <v>16</v>
      </c>
      <c r="D117" s="39"/>
      <c r="E117" s="24"/>
      <c r="F117" s="24">
        <v>1.0149999999999999</v>
      </c>
      <c r="G117" s="33">
        <f>G105*F117</f>
        <v>348.24</v>
      </c>
      <c r="H117" s="34"/>
      <c r="I117" s="35">
        <f t="shared" si="48"/>
        <v>348.24</v>
      </c>
      <c r="J117" s="93"/>
      <c r="K117" s="35">
        <v>37.35</v>
      </c>
      <c r="L117" s="83">
        <v>0</v>
      </c>
      <c r="M117" s="51">
        <f t="shared" si="57"/>
        <v>0</v>
      </c>
      <c r="N117" s="52"/>
      <c r="O117" s="54"/>
    </row>
    <row r="118" spans="1:15" ht="15.75" x14ac:dyDescent="0.25">
      <c r="A118" s="211" t="s">
        <v>225</v>
      </c>
      <c r="B118" s="100" t="s">
        <v>180</v>
      </c>
      <c r="C118" s="101" t="s">
        <v>16</v>
      </c>
      <c r="D118" s="102"/>
      <c r="E118" s="102"/>
      <c r="F118" s="103"/>
      <c r="G118" s="104">
        <v>305</v>
      </c>
      <c r="H118" s="105"/>
      <c r="I118" s="106">
        <f t="shared" ref="I118:I123" si="59">G118</f>
        <v>305</v>
      </c>
      <c r="J118" s="107"/>
      <c r="K118" s="106">
        <v>297</v>
      </c>
      <c r="L118" s="108">
        <v>0</v>
      </c>
      <c r="M118" s="109"/>
      <c r="N118" s="109">
        <f>K118*L118</f>
        <v>0</v>
      </c>
      <c r="O118" s="110"/>
    </row>
    <row r="119" spans="1:15" x14ac:dyDescent="0.25">
      <c r="A119" s="20" t="s">
        <v>226</v>
      </c>
      <c r="B119" s="38" t="s">
        <v>131</v>
      </c>
      <c r="C119" s="32" t="s">
        <v>14</v>
      </c>
      <c r="D119" s="32"/>
      <c r="E119" s="32"/>
      <c r="F119" s="24">
        <v>1.04</v>
      </c>
      <c r="G119" s="33">
        <f>G118*F119</f>
        <v>317.2</v>
      </c>
      <c r="H119" s="34"/>
      <c r="I119" s="35">
        <f t="shared" si="59"/>
        <v>317.2</v>
      </c>
      <c r="J119" s="93"/>
      <c r="K119" s="35">
        <v>39.1</v>
      </c>
      <c r="L119" s="83">
        <v>0</v>
      </c>
      <c r="M119" s="51">
        <f t="shared" ref="M119:M123" si="60">K119*L119</f>
        <v>0</v>
      </c>
      <c r="N119" s="52"/>
      <c r="O119" s="54"/>
    </row>
    <row r="120" spans="1:15" x14ac:dyDescent="0.25">
      <c r="A120" s="20" t="s">
        <v>227</v>
      </c>
      <c r="B120" s="38" t="s">
        <v>181</v>
      </c>
      <c r="C120" s="32" t="s">
        <v>14</v>
      </c>
      <c r="D120" s="32"/>
      <c r="E120" s="32"/>
      <c r="F120" s="24">
        <v>1.04</v>
      </c>
      <c r="G120" s="33">
        <f t="shared" ref="G120:G122" si="61">G119*F120</f>
        <v>329.89</v>
      </c>
      <c r="H120" s="34"/>
      <c r="I120" s="35">
        <f t="shared" si="59"/>
        <v>329.89</v>
      </c>
      <c r="J120" s="93"/>
      <c r="K120" s="35">
        <v>23.75</v>
      </c>
      <c r="L120" s="83">
        <v>0</v>
      </c>
      <c r="M120" s="51">
        <f t="shared" si="60"/>
        <v>0</v>
      </c>
      <c r="N120" s="52"/>
      <c r="O120" s="54"/>
    </row>
    <row r="121" spans="1:15" x14ac:dyDescent="0.25">
      <c r="A121" s="20" t="s">
        <v>228</v>
      </c>
      <c r="B121" s="38" t="s">
        <v>136</v>
      </c>
      <c r="C121" s="32" t="s">
        <v>14</v>
      </c>
      <c r="D121" s="32"/>
      <c r="E121" s="32"/>
      <c r="F121" s="24">
        <v>1.04</v>
      </c>
      <c r="G121" s="33">
        <f t="shared" si="61"/>
        <v>343.09</v>
      </c>
      <c r="H121" s="34"/>
      <c r="I121" s="35">
        <f t="shared" si="59"/>
        <v>343.09</v>
      </c>
      <c r="J121" s="93"/>
      <c r="K121" s="35">
        <v>29.9</v>
      </c>
      <c r="L121" s="83">
        <v>0</v>
      </c>
      <c r="M121" s="51">
        <f t="shared" si="60"/>
        <v>0</v>
      </c>
      <c r="N121" s="52"/>
      <c r="O121" s="54"/>
    </row>
    <row r="122" spans="1:15" x14ac:dyDescent="0.25">
      <c r="A122" s="20" t="s">
        <v>229</v>
      </c>
      <c r="B122" s="38" t="s">
        <v>116</v>
      </c>
      <c r="C122" s="32" t="s">
        <v>14</v>
      </c>
      <c r="D122" s="32"/>
      <c r="E122" s="32"/>
      <c r="F122" s="24">
        <v>1.04</v>
      </c>
      <c r="G122" s="33">
        <f t="shared" si="61"/>
        <v>356.81</v>
      </c>
      <c r="H122" s="34"/>
      <c r="I122" s="35">
        <f t="shared" si="59"/>
        <v>356.81</v>
      </c>
      <c r="J122" s="93"/>
      <c r="K122" s="35">
        <v>2.61</v>
      </c>
      <c r="L122" s="83">
        <v>0</v>
      </c>
      <c r="M122" s="51">
        <f t="shared" si="60"/>
        <v>0</v>
      </c>
      <c r="N122" s="52"/>
      <c r="O122" s="54"/>
    </row>
    <row r="123" spans="1:15" x14ac:dyDescent="0.25">
      <c r="A123" s="20" t="s">
        <v>230</v>
      </c>
      <c r="B123" s="175" t="s">
        <v>174</v>
      </c>
      <c r="C123" s="32" t="s">
        <v>16</v>
      </c>
      <c r="D123" s="39"/>
      <c r="E123" s="24"/>
      <c r="F123" s="24">
        <v>1.0149999999999999</v>
      </c>
      <c r="G123" s="33">
        <f>G110*F123</f>
        <v>321.95999999999998</v>
      </c>
      <c r="H123" s="34"/>
      <c r="I123" s="35">
        <f t="shared" si="59"/>
        <v>321.95999999999998</v>
      </c>
      <c r="J123" s="93"/>
      <c r="K123" s="35">
        <v>301.45999999999998</v>
      </c>
      <c r="L123" s="83">
        <v>0</v>
      </c>
      <c r="M123" s="51">
        <f t="shared" si="60"/>
        <v>0</v>
      </c>
      <c r="N123" s="52"/>
      <c r="O123" s="54"/>
    </row>
    <row r="124" spans="1:15" ht="15.75" x14ac:dyDescent="0.25">
      <c r="A124" s="18"/>
      <c r="B124" s="151" t="s">
        <v>182</v>
      </c>
      <c r="C124" s="152"/>
      <c r="D124" s="152"/>
      <c r="E124" s="152"/>
      <c r="F124" s="152"/>
      <c r="G124" s="152"/>
      <c r="H124" s="153"/>
      <c r="I124" s="19"/>
      <c r="J124" s="19"/>
      <c r="K124" s="19"/>
      <c r="L124" s="82"/>
      <c r="M124" s="70"/>
      <c r="N124" s="70"/>
      <c r="O124" s="70"/>
    </row>
    <row r="125" spans="1:15" ht="31.5" x14ac:dyDescent="0.25">
      <c r="A125" s="211" t="s">
        <v>231</v>
      </c>
      <c r="B125" s="100" t="s">
        <v>183</v>
      </c>
      <c r="C125" s="101" t="s">
        <v>16</v>
      </c>
      <c r="D125" s="102"/>
      <c r="E125" s="102"/>
      <c r="F125" s="103"/>
      <c r="G125" s="104">
        <v>305</v>
      </c>
      <c r="H125" s="105"/>
      <c r="I125" s="106">
        <f t="shared" ref="I125:I130" si="62">G125</f>
        <v>305</v>
      </c>
      <c r="J125" s="107"/>
      <c r="K125" s="106">
        <v>24.4</v>
      </c>
      <c r="L125" s="108">
        <v>0</v>
      </c>
      <c r="M125" s="109"/>
      <c r="N125" s="109">
        <f>K125*L125</f>
        <v>0</v>
      </c>
      <c r="O125" s="110"/>
    </row>
    <row r="126" spans="1:15" x14ac:dyDescent="0.25">
      <c r="A126" s="20" t="s">
        <v>232</v>
      </c>
      <c r="B126" s="38" t="s">
        <v>158</v>
      </c>
      <c r="C126" s="32" t="s">
        <v>14</v>
      </c>
      <c r="D126" s="32"/>
      <c r="E126" s="32"/>
      <c r="F126" s="24">
        <v>1.04</v>
      </c>
      <c r="G126" s="33">
        <f>G125*F126</f>
        <v>317.2</v>
      </c>
      <c r="H126" s="34"/>
      <c r="I126" s="35">
        <f t="shared" si="62"/>
        <v>317.2</v>
      </c>
      <c r="J126" s="93"/>
      <c r="K126" s="35">
        <v>1.37</v>
      </c>
      <c r="L126" s="83">
        <v>0</v>
      </c>
      <c r="M126" s="51">
        <f t="shared" ref="M126:M130" si="63">K126*L126</f>
        <v>0</v>
      </c>
      <c r="N126" s="52"/>
      <c r="O126" s="54"/>
    </row>
    <row r="127" spans="1:15" x14ac:dyDescent="0.25">
      <c r="A127" s="20" t="s">
        <v>233</v>
      </c>
      <c r="B127" s="38" t="s">
        <v>137</v>
      </c>
      <c r="C127" s="32" t="s">
        <v>14</v>
      </c>
      <c r="D127" s="32"/>
      <c r="E127" s="32"/>
      <c r="F127" s="24">
        <v>1.04</v>
      </c>
      <c r="G127" s="33">
        <f t="shared" ref="G127:G129" si="64">G126*F127</f>
        <v>329.89</v>
      </c>
      <c r="H127" s="34"/>
      <c r="I127" s="35">
        <f t="shared" si="62"/>
        <v>329.89</v>
      </c>
      <c r="J127" s="93"/>
      <c r="K127" s="35">
        <v>0.56999999999999995</v>
      </c>
      <c r="L127" s="83">
        <v>0</v>
      </c>
      <c r="M127" s="51">
        <f t="shared" si="63"/>
        <v>0</v>
      </c>
      <c r="N127" s="52"/>
      <c r="O127" s="54"/>
    </row>
    <row r="128" spans="1:15" x14ac:dyDescent="0.25">
      <c r="A128" s="20" t="s">
        <v>234</v>
      </c>
      <c r="B128" s="38" t="s">
        <v>184</v>
      </c>
      <c r="C128" s="32" t="s">
        <v>14</v>
      </c>
      <c r="D128" s="32"/>
      <c r="E128" s="32"/>
      <c r="F128" s="24">
        <v>1.04</v>
      </c>
      <c r="G128" s="33">
        <f t="shared" si="64"/>
        <v>343.09</v>
      </c>
      <c r="H128" s="34"/>
      <c r="I128" s="35">
        <f t="shared" si="62"/>
        <v>343.09</v>
      </c>
      <c r="J128" s="93"/>
      <c r="K128" s="35">
        <v>0.37</v>
      </c>
      <c r="L128" s="83">
        <v>0</v>
      </c>
      <c r="M128" s="51">
        <f t="shared" si="63"/>
        <v>0</v>
      </c>
      <c r="N128" s="52"/>
      <c r="O128" s="54"/>
    </row>
    <row r="129" spans="1:15" x14ac:dyDescent="0.25">
      <c r="A129" s="20" t="s">
        <v>235</v>
      </c>
      <c r="B129" s="38" t="s">
        <v>116</v>
      </c>
      <c r="C129" s="32" t="s">
        <v>14</v>
      </c>
      <c r="D129" s="32"/>
      <c r="E129" s="32"/>
      <c r="F129" s="24">
        <v>1.04</v>
      </c>
      <c r="G129" s="33">
        <f t="shared" si="64"/>
        <v>356.81</v>
      </c>
      <c r="H129" s="34"/>
      <c r="I129" s="35">
        <f t="shared" si="62"/>
        <v>356.81</v>
      </c>
      <c r="J129" s="93"/>
      <c r="K129" s="35">
        <v>0.57999999999999996</v>
      </c>
      <c r="L129" s="83">
        <v>0</v>
      </c>
      <c r="M129" s="51">
        <f t="shared" si="63"/>
        <v>0</v>
      </c>
      <c r="N129" s="52"/>
      <c r="O129" s="54"/>
    </row>
    <row r="130" spans="1:15" x14ac:dyDescent="0.25">
      <c r="A130" s="20" t="s">
        <v>236</v>
      </c>
      <c r="B130" s="38" t="s">
        <v>185</v>
      </c>
      <c r="C130" s="32" t="s">
        <v>14</v>
      </c>
      <c r="D130" s="39"/>
      <c r="E130" s="24"/>
      <c r="F130" s="24">
        <v>1.04</v>
      </c>
      <c r="G130" s="33">
        <f>G117*F130</f>
        <v>362.17</v>
      </c>
      <c r="H130" s="34"/>
      <c r="I130" s="35">
        <f t="shared" si="62"/>
        <v>362.17</v>
      </c>
      <c r="J130" s="93"/>
      <c r="K130" s="35">
        <v>0.76</v>
      </c>
      <c r="L130" s="83">
        <v>0</v>
      </c>
      <c r="M130" s="51">
        <f t="shared" si="63"/>
        <v>0</v>
      </c>
      <c r="N130" s="52"/>
      <c r="O130" s="54"/>
    </row>
    <row r="131" spans="1:15" x14ac:dyDescent="0.25">
      <c r="A131" s="20" t="s">
        <v>237</v>
      </c>
      <c r="B131" s="175" t="s">
        <v>174</v>
      </c>
      <c r="C131" s="32" t="s">
        <v>16</v>
      </c>
      <c r="D131" s="39"/>
      <c r="E131" s="24"/>
      <c r="F131" s="24">
        <v>1.0149999999999999</v>
      </c>
      <c r="G131" s="33">
        <f>G118*F131</f>
        <v>309.58</v>
      </c>
      <c r="H131" s="34"/>
      <c r="I131" s="35">
        <f t="shared" ref="I131:I137" si="65">G131</f>
        <v>309.58</v>
      </c>
      <c r="J131" s="93"/>
      <c r="K131" s="35">
        <v>24.77</v>
      </c>
      <c r="L131" s="83">
        <v>0</v>
      </c>
      <c r="M131" s="51">
        <f t="shared" ref="M131" si="66">K131*L131</f>
        <v>0</v>
      </c>
      <c r="N131" s="52"/>
      <c r="O131" s="54"/>
    </row>
    <row r="132" spans="1:15" ht="31.5" x14ac:dyDescent="0.25">
      <c r="A132" s="211" t="s">
        <v>238</v>
      </c>
      <c r="B132" s="100" t="s">
        <v>186</v>
      </c>
      <c r="C132" s="101" t="s">
        <v>16</v>
      </c>
      <c r="D132" s="102"/>
      <c r="E132" s="102"/>
      <c r="F132" s="103"/>
      <c r="G132" s="104">
        <v>305</v>
      </c>
      <c r="H132" s="105"/>
      <c r="I132" s="106">
        <f t="shared" si="65"/>
        <v>305</v>
      </c>
      <c r="J132" s="107"/>
      <c r="K132" s="106">
        <v>14.69</v>
      </c>
      <c r="L132" s="108">
        <v>0</v>
      </c>
      <c r="M132" s="109"/>
      <c r="N132" s="109">
        <f>K132*L132</f>
        <v>0</v>
      </c>
      <c r="O132" s="110"/>
    </row>
    <row r="133" spans="1:15" x14ac:dyDescent="0.25">
      <c r="A133" s="20" t="s">
        <v>239</v>
      </c>
      <c r="B133" s="38" t="s">
        <v>136</v>
      </c>
      <c r="C133" s="32" t="s">
        <v>14</v>
      </c>
      <c r="D133" s="32"/>
      <c r="E133" s="32"/>
      <c r="F133" s="24">
        <v>1.04</v>
      </c>
      <c r="G133" s="33">
        <f>G132*F133</f>
        <v>317.2</v>
      </c>
      <c r="H133" s="34"/>
      <c r="I133" s="35">
        <f t="shared" si="65"/>
        <v>317.2</v>
      </c>
      <c r="J133" s="93"/>
      <c r="K133" s="35">
        <v>1.63</v>
      </c>
      <c r="L133" s="83">
        <v>0</v>
      </c>
      <c r="M133" s="51">
        <f t="shared" ref="M133:M138" si="67">K133*L133</f>
        <v>0</v>
      </c>
      <c r="N133" s="52"/>
      <c r="O133" s="54"/>
    </row>
    <row r="134" spans="1:15" x14ac:dyDescent="0.25">
      <c r="A134" s="20" t="s">
        <v>240</v>
      </c>
      <c r="B134" s="38" t="s">
        <v>158</v>
      </c>
      <c r="C134" s="32" t="s">
        <v>14</v>
      </c>
      <c r="D134" s="32"/>
      <c r="E134" s="32"/>
      <c r="F134" s="24">
        <v>1.04</v>
      </c>
      <c r="G134" s="33">
        <f t="shared" ref="G134:G136" si="68">G133*F134</f>
        <v>329.89</v>
      </c>
      <c r="H134" s="34"/>
      <c r="I134" s="35">
        <f t="shared" si="65"/>
        <v>329.89</v>
      </c>
      <c r="J134" s="93"/>
      <c r="K134" s="35">
        <v>1.1000000000000001</v>
      </c>
      <c r="L134" s="83">
        <v>0</v>
      </c>
      <c r="M134" s="51">
        <f t="shared" si="67"/>
        <v>0</v>
      </c>
      <c r="N134" s="52"/>
      <c r="O134" s="54"/>
    </row>
    <row r="135" spans="1:15" x14ac:dyDescent="0.25">
      <c r="A135" s="20" t="s">
        <v>241</v>
      </c>
      <c r="B135" s="38" t="s">
        <v>176</v>
      </c>
      <c r="C135" s="32" t="s">
        <v>14</v>
      </c>
      <c r="D135" s="32"/>
      <c r="E135" s="32"/>
      <c r="F135" s="24">
        <v>1.04</v>
      </c>
      <c r="G135" s="33">
        <f t="shared" si="68"/>
        <v>343.09</v>
      </c>
      <c r="H135" s="34"/>
      <c r="I135" s="35">
        <f t="shared" si="65"/>
        <v>343.09</v>
      </c>
      <c r="J135" s="93"/>
      <c r="K135" s="35">
        <v>0.28999999999999998</v>
      </c>
      <c r="L135" s="83">
        <v>0</v>
      </c>
      <c r="M135" s="51">
        <f t="shared" si="67"/>
        <v>0</v>
      </c>
      <c r="N135" s="52"/>
      <c r="O135" s="54"/>
    </row>
    <row r="136" spans="1:15" x14ac:dyDescent="0.25">
      <c r="A136" s="20" t="s">
        <v>242</v>
      </c>
      <c r="B136" s="38" t="s">
        <v>116</v>
      </c>
      <c r="C136" s="32" t="s">
        <v>14</v>
      </c>
      <c r="D136" s="32"/>
      <c r="E136" s="32"/>
      <c r="F136" s="24">
        <v>1.04</v>
      </c>
      <c r="G136" s="33">
        <f t="shared" si="68"/>
        <v>356.81</v>
      </c>
      <c r="H136" s="34"/>
      <c r="I136" s="35">
        <f t="shared" si="65"/>
        <v>356.81</v>
      </c>
      <c r="J136" s="93"/>
      <c r="K136" s="35">
        <v>0.31</v>
      </c>
      <c r="L136" s="83">
        <v>0</v>
      </c>
      <c r="M136" s="51">
        <f t="shared" si="67"/>
        <v>0</v>
      </c>
      <c r="N136" s="52"/>
      <c r="O136" s="54"/>
    </row>
    <row r="137" spans="1:15" x14ac:dyDescent="0.25">
      <c r="A137" s="20" t="s">
        <v>243</v>
      </c>
      <c r="B137" s="38" t="s">
        <v>187</v>
      </c>
      <c r="C137" s="32" t="s">
        <v>14</v>
      </c>
      <c r="D137" s="39"/>
      <c r="E137" s="24"/>
      <c r="F137" s="24">
        <v>1.04</v>
      </c>
      <c r="G137" s="33">
        <f>G124*F137</f>
        <v>0</v>
      </c>
      <c r="H137" s="34"/>
      <c r="I137" s="35">
        <f t="shared" si="65"/>
        <v>0</v>
      </c>
      <c r="J137" s="93"/>
      <c r="K137" s="35">
        <v>0.31</v>
      </c>
      <c r="L137" s="83">
        <v>0</v>
      </c>
      <c r="M137" s="51">
        <f t="shared" si="67"/>
        <v>0</v>
      </c>
      <c r="N137" s="52"/>
      <c r="O137" s="54"/>
    </row>
    <row r="138" spans="1:15" x14ac:dyDescent="0.25">
      <c r="A138" s="20" t="s">
        <v>244</v>
      </c>
      <c r="B138" s="175" t="s">
        <v>174</v>
      </c>
      <c r="C138" s="32" t="s">
        <v>16</v>
      </c>
      <c r="D138" s="39"/>
      <c r="E138" s="24"/>
      <c r="F138" s="24">
        <v>1.0149999999999999</v>
      </c>
      <c r="G138" s="33">
        <f>G125*F138</f>
        <v>309.58</v>
      </c>
      <c r="H138" s="34"/>
      <c r="I138" s="35">
        <f t="shared" ref="I138" si="69">G138</f>
        <v>309.58</v>
      </c>
      <c r="J138" s="93"/>
      <c r="K138" s="35">
        <v>14.91</v>
      </c>
      <c r="L138" s="83">
        <v>0</v>
      </c>
      <c r="M138" s="51">
        <f t="shared" si="67"/>
        <v>0</v>
      </c>
      <c r="N138" s="52"/>
      <c r="O138" s="54"/>
    </row>
    <row r="139" spans="1:15" ht="15.75" x14ac:dyDescent="0.25">
      <c r="A139" s="18"/>
      <c r="B139" s="151" t="s">
        <v>188</v>
      </c>
      <c r="C139" s="152"/>
      <c r="D139" s="152"/>
      <c r="E139" s="152"/>
      <c r="F139" s="152"/>
      <c r="G139" s="152"/>
      <c r="H139" s="153"/>
      <c r="I139" s="19"/>
      <c r="J139" s="19"/>
      <c r="K139" s="19"/>
      <c r="L139" s="82"/>
      <c r="M139" s="70"/>
      <c r="N139" s="70"/>
      <c r="O139" s="70"/>
    </row>
    <row r="140" spans="1:15" ht="31.5" x14ac:dyDescent="0.25">
      <c r="A140" s="211" t="s">
        <v>245</v>
      </c>
      <c r="B140" s="100" t="s">
        <v>189</v>
      </c>
      <c r="C140" s="101" t="s">
        <v>14</v>
      </c>
      <c r="D140" s="102"/>
      <c r="E140" s="102"/>
      <c r="F140" s="103"/>
      <c r="G140" s="104">
        <v>305</v>
      </c>
      <c r="H140" s="105"/>
      <c r="I140" s="106">
        <f t="shared" ref="I140:I143" si="70">G140</f>
        <v>305</v>
      </c>
      <c r="J140" s="107"/>
      <c r="K140" s="106">
        <v>8.07</v>
      </c>
      <c r="L140" s="108">
        <v>0</v>
      </c>
      <c r="M140" s="109"/>
      <c r="N140" s="109">
        <f>K140*L140</f>
        <v>0</v>
      </c>
      <c r="O140" s="110"/>
    </row>
    <row r="141" spans="1:15" x14ac:dyDescent="0.25">
      <c r="A141" s="20" t="s">
        <v>246</v>
      </c>
      <c r="B141" s="38" t="s">
        <v>190</v>
      </c>
      <c r="C141" s="32" t="s">
        <v>14</v>
      </c>
      <c r="D141" s="32"/>
      <c r="E141" s="32"/>
      <c r="F141" s="24">
        <v>1.04</v>
      </c>
      <c r="G141" s="33">
        <f>G140*F141</f>
        <v>317.2</v>
      </c>
      <c r="H141" s="34"/>
      <c r="I141" s="35">
        <f t="shared" si="70"/>
        <v>317.2</v>
      </c>
      <c r="J141" s="93"/>
      <c r="K141" s="35">
        <v>7.33</v>
      </c>
      <c r="L141" s="83">
        <v>0</v>
      </c>
      <c r="M141" s="51">
        <f t="shared" ref="M141:M143" si="71">K141*L141</f>
        <v>0</v>
      </c>
      <c r="N141" s="52"/>
      <c r="O141" s="54"/>
    </row>
    <row r="142" spans="1:15" x14ac:dyDescent="0.25">
      <c r="A142" s="20" t="s">
        <v>247</v>
      </c>
      <c r="B142" s="38" t="s">
        <v>191</v>
      </c>
      <c r="C142" s="32" t="s">
        <v>14</v>
      </c>
      <c r="D142" s="32"/>
      <c r="E142" s="32"/>
      <c r="F142" s="24">
        <v>1.04</v>
      </c>
      <c r="G142" s="33">
        <f t="shared" ref="G142:G143" si="72">G141*F142</f>
        <v>329.89</v>
      </c>
      <c r="H142" s="34"/>
      <c r="I142" s="35">
        <f t="shared" si="70"/>
        <v>329.89</v>
      </c>
      <c r="J142" s="93"/>
      <c r="K142" s="35">
        <v>0.67</v>
      </c>
      <c r="L142" s="83">
        <v>0</v>
      </c>
      <c r="M142" s="51">
        <f t="shared" si="71"/>
        <v>0</v>
      </c>
      <c r="N142" s="52"/>
      <c r="O142" s="54"/>
    </row>
    <row r="143" spans="1:15" x14ac:dyDescent="0.25">
      <c r="A143" s="20" t="s">
        <v>248</v>
      </c>
      <c r="B143" s="38" t="s">
        <v>192</v>
      </c>
      <c r="C143" s="32" t="s">
        <v>14</v>
      </c>
      <c r="D143" s="32"/>
      <c r="E143" s="32"/>
      <c r="F143" s="24">
        <v>1.04</v>
      </c>
      <c r="G143" s="33">
        <f t="shared" si="72"/>
        <v>343.09</v>
      </c>
      <c r="H143" s="34"/>
      <c r="I143" s="35">
        <f t="shared" si="70"/>
        <v>343.09</v>
      </c>
      <c r="J143" s="93"/>
      <c r="K143" s="35">
        <v>0.4</v>
      </c>
      <c r="L143" s="83">
        <v>0</v>
      </c>
      <c r="M143" s="51">
        <f t="shared" si="71"/>
        <v>0</v>
      </c>
      <c r="N143" s="52"/>
      <c r="O143" s="54"/>
    </row>
    <row r="144" spans="1:15" x14ac:dyDescent="0.25">
      <c r="A144" s="72"/>
      <c r="B144" s="73" t="s">
        <v>82</v>
      </c>
      <c r="C144" s="74"/>
      <c r="D144" s="75"/>
      <c r="E144" s="76"/>
      <c r="F144" s="77"/>
      <c r="G144" s="78"/>
      <c r="H144" s="79" t="e">
        <f>SUM(#REF!)</f>
        <v>#REF!</v>
      </c>
      <c r="I144" s="79" t="e">
        <f>SUM(#REF!)</f>
        <v>#REF!</v>
      </c>
      <c r="J144" s="71"/>
      <c r="K144" s="94"/>
      <c r="L144" s="85"/>
      <c r="M144" s="79">
        <f>SUM(M15:M143)</f>
        <v>0</v>
      </c>
      <c r="N144" s="79">
        <f>SUM(N15:N143)</f>
        <v>0</v>
      </c>
      <c r="O144" s="70"/>
    </row>
    <row r="145" spans="1:18" ht="15.75" x14ac:dyDescent="0.25">
      <c r="A145" s="72"/>
      <c r="B145" s="73" t="s">
        <v>83</v>
      </c>
      <c r="C145" s="74"/>
      <c r="D145" s="75"/>
      <c r="E145" s="76"/>
      <c r="F145" s="80"/>
      <c r="G145" s="78"/>
      <c r="H145" s="133" t="e">
        <f>H144+I144</f>
        <v>#REF!</v>
      </c>
      <c r="I145" s="133"/>
      <c r="J145" s="71"/>
      <c r="K145" s="98"/>
      <c r="L145" s="85"/>
      <c r="M145" s="135">
        <f>M144+N144</f>
        <v>0</v>
      </c>
      <c r="N145" s="136"/>
      <c r="O145" s="70"/>
    </row>
    <row r="146" spans="1:18" x14ac:dyDescent="0.25">
      <c r="A146" s="63"/>
      <c r="B146" s="64" t="s">
        <v>84</v>
      </c>
      <c r="C146" s="65"/>
      <c r="D146" s="66"/>
      <c r="E146" s="67"/>
      <c r="F146" s="68"/>
      <c r="G146" s="69"/>
      <c r="H146" s="134" t="e">
        <f>H145*20/120</f>
        <v>#REF!</v>
      </c>
      <c r="I146" s="134"/>
      <c r="J146" s="53"/>
      <c r="K146" s="93"/>
      <c r="L146" s="84"/>
      <c r="M146" s="137">
        <f>M145*20/120</f>
        <v>0</v>
      </c>
      <c r="N146" s="138"/>
      <c r="O146" s="51"/>
    </row>
    <row r="147" spans="1:18" ht="15.75" x14ac:dyDescent="0.25">
      <c r="A147" s="43"/>
      <c r="B147" s="43"/>
      <c r="C147" s="44"/>
      <c r="D147" s="42"/>
      <c r="E147" s="42"/>
      <c r="F147" s="42"/>
      <c r="G147" s="95" t="s">
        <v>69</v>
      </c>
      <c r="H147" s="95" t="s">
        <v>16</v>
      </c>
      <c r="I147" s="161" t="s">
        <v>77</v>
      </c>
      <c r="J147" s="161"/>
      <c r="K147" s="96"/>
    </row>
    <row r="148" spans="1:18" ht="15.75" customHeight="1" x14ac:dyDescent="0.25">
      <c r="A148" s="6"/>
      <c r="B148" s="112" t="s">
        <v>104</v>
      </c>
      <c r="C148" s="113"/>
      <c r="D148" s="113"/>
      <c r="E148" s="113"/>
      <c r="F148" s="113"/>
      <c r="G148" s="113"/>
      <c r="H148" s="113"/>
      <c r="I148" s="114"/>
      <c r="J148" s="114"/>
      <c r="K148" s="114"/>
      <c r="L148" s="114"/>
      <c r="M148" s="147" t="s">
        <v>105</v>
      </c>
      <c r="N148" s="146"/>
      <c r="O148" s="124"/>
      <c r="P148" s="124"/>
      <c r="Q148" s="124"/>
      <c r="R148" s="124"/>
    </row>
    <row r="149" spans="1:18" ht="15.75" customHeight="1" x14ac:dyDescent="0.25">
      <c r="A149" s="1"/>
      <c r="B149" s="115" t="s">
        <v>106</v>
      </c>
      <c r="C149" s="113"/>
      <c r="D149" s="113"/>
      <c r="E149" s="113"/>
      <c r="F149" s="113"/>
      <c r="G149" s="113"/>
      <c r="H149" s="113"/>
      <c r="I149" s="114"/>
      <c r="J149" s="114"/>
      <c r="K149" s="114"/>
      <c r="L149" s="114"/>
      <c r="M149" s="145" t="s">
        <v>106</v>
      </c>
      <c r="N149" s="146"/>
      <c r="O149" s="125"/>
      <c r="P149" s="125"/>
      <c r="Q149" s="125"/>
      <c r="R149" s="125"/>
    </row>
    <row r="150" spans="1:18" ht="15.75" x14ac:dyDescent="0.25">
      <c r="A150" s="6"/>
      <c r="B150" s="115" t="s">
        <v>107</v>
      </c>
      <c r="C150" s="113"/>
      <c r="D150" s="113"/>
      <c r="E150" s="113"/>
      <c r="F150" s="113"/>
      <c r="G150" s="113"/>
      <c r="H150" s="113"/>
      <c r="I150" s="114"/>
      <c r="J150" s="114"/>
      <c r="K150" s="114"/>
      <c r="L150" s="114"/>
      <c r="M150" s="145"/>
      <c r="N150" s="146"/>
      <c r="O150" s="125"/>
      <c r="P150" s="125"/>
      <c r="Q150" s="125"/>
      <c r="R150" s="125"/>
    </row>
    <row r="151" spans="1:18" ht="15.75" x14ac:dyDescent="0.25">
      <c r="A151" s="6"/>
      <c r="B151" s="112"/>
      <c r="C151" s="113"/>
      <c r="D151" s="113"/>
      <c r="E151" s="113"/>
      <c r="F151" s="113"/>
      <c r="G151" s="113"/>
      <c r="H151" s="113"/>
      <c r="I151" s="114"/>
      <c r="J151" s="114"/>
      <c r="K151" s="114"/>
      <c r="L151" s="114"/>
      <c r="M151" s="116"/>
      <c r="N151" s="117"/>
      <c r="O151" s="117"/>
      <c r="P151" s="117"/>
      <c r="Q151" s="118"/>
      <c r="R151" s="117"/>
    </row>
    <row r="152" spans="1:18" ht="15.75" customHeight="1" x14ac:dyDescent="0.25">
      <c r="A152" s="6"/>
      <c r="B152" s="119" t="s">
        <v>108</v>
      </c>
      <c r="C152" s="113"/>
      <c r="D152" s="113"/>
      <c r="E152" s="113"/>
      <c r="F152" s="113"/>
      <c r="G152" s="113"/>
      <c r="H152" s="113"/>
      <c r="I152" s="114"/>
      <c r="J152" s="114"/>
      <c r="K152" s="114"/>
      <c r="L152" s="114"/>
      <c r="M152" s="126" t="s">
        <v>109</v>
      </c>
      <c r="N152" s="126"/>
      <c r="O152" s="126"/>
      <c r="P152" s="126"/>
      <c r="Q152" s="126"/>
      <c r="R152" s="126"/>
    </row>
    <row r="153" spans="1:18" ht="15.75" x14ac:dyDescent="0.25">
      <c r="A153" s="120"/>
      <c r="B153" s="121" t="s">
        <v>110</v>
      </c>
      <c r="C153" s="122"/>
      <c r="D153" s="122"/>
      <c r="E153" s="122"/>
      <c r="F153" s="122"/>
      <c r="G153" s="122"/>
      <c r="H153" s="122"/>
      <c r="I153" s="123"/>
      <c r="J153" s="123"/>
      <c r="K153" s="123"/>
      <c r="L153" s="123"/>
      <c r="M153" s="127" t="s">
        <v>111</v>
      </c>
      <c r="N153" s="127"/>
      <c r="O153" s="127"/>
      <c r="P153" s="127"/>
      <c r="Q153" s="127"/>
      <c r="R153" s="127"/>
    </row>
    <row r="154" spans="1:18" ht="15.75" x14ac:dyDescent="0.25">
      <c r="A154" s="45"/>
      <c r="B154" s="45"/>
      <c r="C154" s="46"/>
      <c r="D154" s="14"/>
      <c r="E154" s="14"/>
      <c r="F154" s="15"/>
      <c r="G154" s="148"/>
      <c r="H154" s="148"/>
      <c r="I154" s="161"/>
      <c r="J154" s="161"/>
      <c r="K154" s="96"/>
    </row>
    <row r="155" spans="1:18" ht="15.75" x14ac:dyDescent="0.25">
      <c r="A155" s="45"/>
      <c r="B155" s="46"/>
      <c r="C155" s="4"/>
      <c r="D155" s="4"/>
      <c r="E155" s="4"/>
      <c r="F155" s="4"/>
      <c r="G155" s="4"/>
      <c r="H155" s="87"/>
      <c r="I155" s="161"/>
      <c r="J155" s="161"/>
    </row>
    <row r="156" spans="1:18" ht="15.75" x14ac:dyDescent="0.25">
      <c r="A156" s="41"/>
      <c r="B156" s="47"/>
      <c r="C156" s="11"/>
      <c r="D156" s="4"/>
      <c r="E156" s="4"/>
      <c r="F156" s="4"/>
      <c r="G156" s="4"/>
      <c r="H156" s="87"/>
      <c r="I156" s="161" t="s">
        <v>70</v>
      </c>
      <c r="J156" s="161"/>
      <c r="K156" s="96"/>
    </row>
    <row r="157" spans="1:18" x14ac:dyDescent="0.25">
      <c r="I157" s="161" t="s">
        <v>71</v>
      </c>
      <c r="J157" s="161"/>
      <c r="K157" s="96"/>
    </row>
    <row r="158" spans="1:18" x14ac:dyDescent="0.25">
      <c r="I158" s="161" t="s">
        <v>74</v>
      </c>
      <c r="J158" s="161"/>
      <c r="K158" s="96"/>
    </row>
    <row r="159" spans="1:18" x14ac:dyDescent="0.25">
      <c r="I159" s="161" t="s">
        <v>71</v>
      </c>
      <c r="J159" s="161"/>
      <c r="K159" s="96"/>
    </row>
    <row r="160" spans="1:18" x14ac:dyDescent="0.25">
      <c r="I160" s="161" t="s">
        <v>73</v>
      </c>
      <c r="J160" s="161"/>
    </row>
    <row r="161" spans="9:11" x14ac:dyDescent="0.25">
      <c r="I161" s="161" t="s">
        <v>71</v>
      </c>
      <c r="J161" s="161"/>
      <c r="K161" s="96"/>
    </row>
    <row r="162" spans="9:11" x14ac:dyDescent="0.25">
      <c r="I162" s="161" t="s">
        <v>73</v>
      </c>
      <c r="J162" s="161"/>
      <c r="K162" s="96"/>
    </row>
    <row r="163" spans="9:11" x14ac:dyDescent="0.25">
      <c r="I163" s="161" t="s">
        <v>75</v>
      </c>
      <c r="J163" s="161"/>
      <c r="K163" s="96"/>
    </row>
    <row r="164" spans="9:11" x14ac:dyDescent="0.25">
      <c r="I164" s="161" t="s">
        <v>72</v>
      </c>
      <c r="J164" s="161"/>
      <c r="K164" s="96"/>
    </row>
    <row r="165" spans="9:11" x14ac:dyDescent="0.25">
      <c r="I165" s="161" t="s">
        <v>76</v>
      </c>
      <c r="J165" s="161"/>
      <c r="K165" s="96"/>
    </row>
    <row r="166" spans="9:11" x14ac:dyDescent="0.25">
      <c r="I166" s="161" t="s">
        <v>76</v>
      </c>
      <c r="J166" s="161"/>
      <c r="K166" s="96"/>
    </row>
    <row r="167" spans="9:11" x14ac:dyDescent="0.25">
      <c r="I167" s="161" t="s">
        <v>76</v>
      </c>
      <c r="J167" s="161"/>
      <c r="K167" s="97"/>
    </row>
  </sheetData>
  <mergeCells count="47">
    <mergeCell ref="I155:J155"/>
    <mergeCell ref="I154:J154"/>
    <mergeCell ref="B19:H19"/>
    <mergeCell ref="B46:H46"/>
    <mergeCell ref="B124:H124"/>
    <mergeCell ref="B139:H139"/>
    <mergeCell ref="A10:B10"/>
    <mergeCell ref="A11:A13"/>
    <mergeCell ref="B11:B13"/>
    <mergeCell ref="C11:C13"/>
    <mergeCell ref="I167:J167"/>
    <mergeCell ref="I166:J166"/>
    <mergeCell ref="I165:J165"/>
    <mergeCell ref="I164:J164"/>
    <mergeCell ref="I163:J163"/>
    <mergeCell ref="I162:J162"/>
    <mergeCell ref="I161:J161"/>
    <mergeCell ref="I160:J160"/>
    <mergeCell ref="I159:J159"/>
    <mergeCell ref="I158:J158"/>
    <mergeCell ref="I157:J157"/>
    <mergeCell ref="I156:J156"/>
    <mergeCell ref="E1:G1"/>
    <mergeCell ref="H3:I3"/>
    <mergeCell ref="E4:G4"/>
    <mergeCell ref="I147:J147"/>
    <mergeCell ref="I11:I12"/>
    <mergeCell ref="F12:F13"/>
    <mergeCell ref="H11:H12"/>
    <mergeCell ref="M150:N150"/>
    <mergeCell ref="M148:N148"/>
    <mergeCell ref="M149:N149"/>
    <mergeCell ref="G154:H154"/>
    <mergeCell ref="J11:J12"/>
    <mergeCell ref="B14:H14"/>
    <mergeCell ref="E11:E12"/>
    <mergeCell ref="G11:G12"/>
    <mergeCell ref="D11:D12"/>
    <mergeCell ref="O11:O13"/>
    <mergeCell ref="K11:K12"/>
    <mergeCell ref="H145:I145"/>
    <mergeCell ref="H146:I146"/>
    <mergeCell ref="M145:N145"/>
    <mergeCell ref="M146:N146"/>
    <mergeCell ref="L11:L13"/>
    <mergeCell ref="M11:M13"/>
    <mergeCell ref="N11:N13"/>
  </mergeCells>
  <phoneticPr fontId="18" type="noConversion"/>
  <conditionalFormatting sqref="E144:E146">
    <cfRule type="cellIs" dxfId="0" priority="1" operator="lessThan">
      <formula>0</formula>
    </cfRule>
  </conditionalFormatting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59B9-ECE9-4BAF-A89E-3FA489826AA5}">
  <sheetPr>
    <pageSetUpPr fitToPage="1"/>
  </sheetPr>
  <dimension ref="A1:L157"/>
  <sheetViews>
    <sheetView zoomScaleNormal="100" workbookViewId="0">
      <selection activeCell="A14" sqref="A14:A144"/>
    </sheetView>
  </sheetViews>
  <sheetFormatPr defaultRowHeight="15" x14ac:dyDescent="0.25"/>
  <cols>
    <col min="1" max="1" width="9.140625" style="88"/>
    <col min="2" max="2" width="73.85546875" style="88" customWidth="1"/>
    <col min="3" max="3" width="9.140625" style="179"/>
    <col min="4" max="4" width="19.28515625" style="179" customWidth="1"/>
    <col min="5" max="5" width="23.28515625" style="179" customWidth="1"/>
    <col min="6" max="6" width="13.85546875" style="86" customWidth="1"/>
    <col min="7" max="7" width="14.140625" style="55" customWidth="1"/>
    <col min="8" max="8" width="14" style="55" customWidth="1"/>
    <col min="9" max="9" width="23.7109375" style="55" customWidth="1"/>
    <col min="10" max="16384" width="9.140625" style="88"/>
  </cols>
  <sheetData>
    <row r="1" spans="1:9" ht="15.75" x14ac:dyDescent="0.25">
      <c r="A1" s="1" t="s">
        <v>0</v>
      </c>
      <c r="B1" s="2"/>
      <c r="C1" s="177"/>
      <c r="D1" s="178"/>
      <c r="F1" s="81"/>
      <c r="G1" s="49"/>
      <c r="H1" s="49"/>
      <c r="I1" s="49"/>
    </row>
    <row r="2" spans="1:9" ht="15.75" x14ac:dyDescent="0.25">
      <c r="A2" s="6" t="s">
        <v>112</v>
      </c>
      <c r="B2" s="2"/>
      <c r="C2" s="177"/>
      <c r="D2" s="180"/>
      <c r="F2" s="89"/>
      <c r="G2" s="88"/>
      <c r="H2" s="88"/>
      <c r="I2" s="88"/>
    </row>
    <row r="3" spans="1:9" ht="15.75" x14ac:dyDescent="0.25">
      <c r="A3" s="1" t="s">
        <v>112</v>
      </c>
      <c r="B3" s="2"/>
      <c r="C3" s="177"/>
      <c r="D3" s="181"/>
      <c r="F3" s="81"/>
      <c r="G3" s="49"/>
      <c r="H3" s="49"/>
      <c r="I3" s="49"/>
    </row>
    <row r="4" spans="1:9" ht="15.75" x14ac:dyDescent="0.25">
      <c r="A4" s="6" t="s">
        <v>1</v>
      </c>
      <c r="B4" s="2"/>
      <c r="C4" s="177"/>
      <c r="D4" s="182"/>
      <c r="F4" s="89"/>
      <c r="G4" s="88"/>
      <c r="H4" s="88"/>
      <c r="I4" s="88"/>
    </row>
    <row r="5" spans="1:9" ht="15.75" x14ac:dyDescent="0.25">
      <c r="A5" s="6" t="s">
        <v>2</v>
      </c>
      <c r="B5" s="2"/>
      <c r="C5" s="183"/>
      <c r="D5" s="181"/>
      <c r="F5" s="81"/>
      <c r="G5" s="49"/>
      <c r="H5" s="49"/>
      <c r="I5" s="49"/>
    </row>
    <row r="6" spans="1:9" ht="15.75" x14ac:dyDescent="0.25">
      <c r="A6" s="6" t="s">
        <v>3</v>
      </c>
      <c r="B6" s="2"/>
      <c r="C6" s="183"/>
      <c r="D6" s="181"/>
      <c r="F6" s="89"/>
      <c r="G6" s="88"/>
      <c r="H6" s="88"/>
      <c r="I6" s="88"/>
    </row>
    <row r="7" spans="1:9" ht="28.5" customHeight="1" x14ac:dyDescent="0.25">
      <c r="A7" s="12" t="s">
        <v>113</v>
      </c>
      <c r="B7" s="12"/>
      <c r="C7" s="184"/>
      <c r="D7" s="184"/>
      <c r="F7" s="81"/>
      <c r="G7" s="49"/>
      <c r="H7" s="49"/>
      <c r="I7" s="49"/>
    </row>
    <row r="8" spans="1:9" ht="6" customHeight="1" x14ac:dyDescent="0.3">
      <c r="A8" s="12"/>
      <c r="B8" s="12"/>
      <c r="C8" s="184"/>
      <c r="D8" s="184"/>
      <c r="F8" s="90"/>
      <c r="G8" s="91"/>
      <c r="H8" s="91"/>
      <c r="I8" s="91"/>
    </row>
    <row r="9" spans="1:9" ht="15.75" x14ac:dyDescent="0.25">
      <c r="A9" s="13" t="s">
        <v>114</v>
      </c>
      <c r="B9" s="13"/>
      <c r="C9" s="185"/>
      <c r="D9" s="185"/>
      <c r="F9" s="89"/>
      <c r="G9" s="88"/>
      <c r="H9" s="88"/>
      <c r="I9" s="88"/>
    </row>
    <row r="10" spans="1:9" ht="10.5" customHeight="1" thickBot="1" x14ac:dyDescent="0.3">
      <c r="A10" s="164"/>
      <c r="B10" s="164"/>
      <c r="C10" s="186"/>
      <c r="D10" s="187"/>
      <c r="F10" s="89"/>
      <c r="G10" s="88"/>
      <c r="H10" s="88"/>
      <c r="I10" s="88"/>
    </row>
    <row r="11" spans="1:9" ht="87.75" customHeight="1" x14ac:dyDescent="0.25">
      <c r="A11" s="165" t="s">
        <v>4</v>
      </c>
      <c r="B11" s="168" t="s">
        <v>5</v>
      </c>
      <c r="C11" s="188" t="s">
        <v>6</v>
      </c>
      <c r="D11" s="189" t="s">
        <v>7</v>
      </c>
      <c r="E11" s="190" t="s">
        <v>193</v>
      </c>
      <c r="F11" s="139" t="s">
        <v>97</v>
      </c>
      <c r="G11" s="142" t="s">
        <v>97</v>
      </c>
      <c r="H11" s="142" t="s">
        <v>98</v>
      </c>
      <c r="I11" s="128" t="s">
        <v>81</v>
      </c>
    </row>
    <row r="12" spans="1:9" ht="15" customHeight="1" x14ac:dyDescent="0.25">
      <c r="A12" s="166"/>
      <c r="B12" s="169"/>
      <c r="C12" s="191"/>
      <c r="D12" s="192" t="s">
        <v>11</v>
      </c>
      <c r="E12" s="193"/>
      <c r="F12" s="140"/>
      <c r="G12" s="143"/>
      <c r="H12" s="143"/>
      <c r="I12" s="129"/>
    </row>
    <row r="13" spans="1:9" ht="24" customHeight="1" thickBot="1" x14ac:dyDescent="0.3">
      <c r="A13" s="167"/>
      <c r="B13" s="170"/>
      <c r="C13" s="194"/>
      <c r="D13" s="195"/>
      <c r="E13" s="196" t="s">
        <v>12</v>
      </c>
      <c r="F13" s="141"/>
      <c r="G13" s="144"/>
      <c r="H13" s="144"/>
      <c r="I13" s="130"/>
    </row>
    <row r="14" spans="1:9" ht="15.75" x14ac:dyDescent="0.25">
      <c r="A14" s="18">
        <v>1</v>
      </c>
      <c r="B14" s="151" t="s">
        <v>115</v>
      </c>
      <c r="C14" s="152"/>
      <c r="D14" s="152"/>
      <c r="E14" s="82"/>
      <c r="F14" s="82"/>
      <c r="G14" s="70"/>
      <c r="H14" s="70"/>
      <c r="I14" s="70"/>
    </row>
    <row r="15" spans="1:9" x14ac:dyDescent="0.25">
      <c r="A15" s="20" t="s">
        <v>85</v>
      </c>
      <c r="B15" s="31" t="s">
        <v>116</v>
      </c>
      <c r="C15" s="197" t="s">
        <v>14</v>
      </c>
      <c r="D15" s="198">
        <v>1.04</v>
      </c>
      <c r="E15" s="199">
        <v>0.10712000000000001</v>
      </c>
      <c r="F15" s="83"/>
      <c r="G15" s="51"/>
      <c r="H15" s="174">
        <f>E15-F15-G15</f>
        <v>0.10712000000000001</v>
      </c>
      <c r="I15" s="53"/>
    </row>
    <row r="16" spans="1:9" ht="15.75" x14ac:dyDescent="0.25">
      <c r="A16" s="20" t="s">
        <v>86</v>
      </c>
      <c r="B16" s="31" t="s">
        <v>117</v>
      </c>
      <c r="C16" s="197" t="s">
        <v>14</v>
      </c>
      <c r="D16" s="200">
        <v>1.04</v>
      </c>
      <c r="E16" s="199">
        <v>3.8059999999999997E-2</v>
      </c>
      <c r="F16" s="83"/>
      <c r="G16" s="51"/>
      <c r="H16" s="174">
        <f t="shared" ref="H16:H79" si="0">E16-F16-G16</f>
        <v>3.8059999999999997E-2</v>
      </c>
      <c r="I16" s="53"/>
    </row>
    <row r="17" spans="1:9" x14ac:dyDescent="0.25">
      <c r="A17" s="20" t="s">
        <v>87</v>
      </c>
      <c r="B17" s="38" t="s">
        <v>118</v>
      </c>
      <c r="C17" s="197" t="s">
        <v>14</v>
      </c>
      <c r="D17" s="198">
        <v>1.04</v>
      </c>
      <c r="E17" s="199">
        <v>4.3699999999999998E-3</v>
      </c>
      <c r="F17" s="83"/>
      <c r="G17" s="51"/>
      <c r="H17" s="174">
        <f t="shared" si="0"/>
        <v>4.3699999999999998E-3</v>
      </c>
      <c r="I17" s="53"/>
    </row>
    <row r="18" spans="1:9" ht="15.75" x14ac:dyDescent="0.25">
      <c r="A18" s="20" t="s">
        <v>88</v>
      </c>
      <c r="B18" s="31" t="s">
        <v>119</v>
      </c>
      <c r="C18" s="197" t="s">
        <v>14</v>
      </c>
      <c r="D18" s="200">
        <v>1.04</v>
      </c>
      <c r="E18" s="199">
        <v>4.3699999999999998E-3</v>
      </c>
      <c r="F18" s="83"/>
      <c r="G18" s="51"/>
      <c r="H18" s="174">
        <f t="shared" si="0"/>
        <v>4.3699999999999998E-3</v>
      </c>
      <c r="I18" s="53"/>
    </row>
    <row r="19" spans="1:9" ht="15.75" x14ac:dyDescent="0.25">
      <c r="A19" s="18">
        <v>2</v>
      </c>
      <c r="B19" s="151" t="s">
        <v>120</v>
      </c>
      <c r="C19" s="152"/>
      <c r="D19" s="152"/>
      <c r="E19" s="82"/>
      <c r="F19" s="82"/>
      <c r="G19" s="70"/>
      <c r="H19" s="19"/>
      <c r="I19" s="70"/>
    </row>
    <row r="20" spans="1:9" ht="15.75" x14ac:dyDescent="0.25">
      <c r="A20" s="211" t="s">
        <v>89</v>
      </c>
      <c r="B20" s="212" t="s">
        <v>121</v>
      </c>
      <c r="C20" s="213" t="s">
        <v>17</v>
      </c>
      <c r="D20" s="214"/>
      <c r="E20" s="215">
        <v>1428.38</v>
      </c>
      <c r="F20" s="216"/>
      <c r="G20" s="217"/>
      <c r="H20" s="215">
        <f t="shared" si="0"/>
        <v>1428.38</v>
      </c>
      <c r="I20" s="218"/>
    </row>
    <row r="21" spans="1:9" x14ac:dyDescent="0.25">
      <c r="A21" s="20" t="s">
        <v>15</v>
      </c>
      <c r="B21" s="38" t="s">
        <v>122</v>
      </c>
      <c r="C21" s="197" t="s">
        <v>17</v>
      </c>
      <c r="D21" s="198">
        <v>1.1000000000000001</v>
      </c>
      <c r="E21" s="201">
        <v>1571.22</v>
      </c>
      <c r="F21" s="83"/>
      <c r="G21" s="51"/>
      <c r="H21" s="35">
        <f t="shared" si="0"/>
        <v>1571.22</v>
      </c>
      <c r="I21" s="53"/>
    </row>
    <row r="22" spans="1:9" ht="31.5" x14ac:dyDescent="0.25">
      <c r="A22" s="211" t="s">
        <v>18</v>
      </c>
      <c r="B22" s="212" t="s">
        <v>123</v>
      </c>
      <c r="C22" s="213" t="s">
        <v>16</v>
      </c>
      <c r="D22" s="214"/>
      <c r="E22" s="215">
        <v>1411.18</v>
      </c>
      <c r="F22" s="216"/>
      <c r="G22" s="217"/>
      <c r="H22" s="215">
        <f t="shared" si="0"/>
        <v>1411.18</v>
      </c>
      <c r="I22" s="218"/>
    </row>
    <row r="23" spans="1:9" x14ac:dyDescent="0.25">
      <c r="A23" s="20" t="s">
        <v>19</v>
      </c>
      <c r="B23" s="38" t="s">
        <v>124</v>
      </c>
      <c r="C23" s="197" t="s">
        <v>16</v>
      </c>
      <c r="D23" s="198">
        <v>1.02</v>
      </c>
      <c r="E23" s="201">
        <v>1439.4</v>
      </c>
      <c r="F23" s="83"/>
      <c r="G23" s="51"/>
      <c r="H23" s="35">
        <f t="shared" si="0"/>
        <v>1439.4</v>
      </c>
      <c r="I23" s="53"/>
    </row>
    <row r="24" spans="1:9" ht="15.75" x14ac:dyDescent="0.25">
      <c r="A24" s="211" t="s">
        <v>90</v>
      </c>
      <c r="B24" s="212" t="s">
        <v>125</v>
      </c>
      <c r="C24" s="213" t="s">
        <v>17</v>
      </c>
      <c r="D24" s="214"/>
      <c r="E24" s="215">
        <v>1411.18</v>
      </c>
      <c r="F24" s="216"/>
      <c r="G24" s="217"/>
      <c r="H24" s="215">
        <f t="shared" si="0"/>
        <v>1411.18</v>
      </c>
      <c r="I24" s="218"/>
    </row>
    <row r="25" spans="1:9" x14ac:dyDescent="0.25">
      <c r="A25" s="20" t="s">
        <v>22</v>
      </c>
      <c r="B25" s="38" t="s">
        <v>126</v>
      </c>
      <c r="C25" s="197" t="s">
        <v>17</v>
      </c>
      <c r="D25" s="198">
        <v>1.1000000000000001</v>
      </c>
      <c r="E25" s="201">
        <v>1552.3</v>
      </c>
      <c r="F25" s="83"/>
      <c r="G25" s="51"/>
      <c r="H25" s="35">
        <f t="shared" si="0"/>
        <v>1552.3</v>
      </c>
      <c r="I25" s="53"/>
    </row>
    <row r="26" spans="1:9" ht="15.75" x14ac:dyDescent="0.25">
      <c r="A26" s="211" t="s">
        <v>23</v>
      </c>
      <c r="B26" s="212" t="s">
        <v>127</v>
      </c>
      <c r="C26" s="213" t="s">
        <v>16</v>
      </c>
      <c r="D26" s="214"/>
      <c r="E26" s="215">
        <v>141.12</v>
      </c>
      <c r="F26" s="216"/>
      <c r="G26" s="217"/>
      <c r="H26" s="215">
        <f t="shared" si="0"/>
        <v>141.12</v>
      </c>
      <c r="I26" s="218"/>
    </row>
    <row r="27" spans="1:9" x14ac:dyDescent="0.25">
      <c r="A27" s="20" t="s">
        <v>24</v>
      </c>
      <c r="B27" s="175" t="s">
        <v>128</v>
      </c>
      <c r="C27" s="197" t="s">
        <v>16</v>
      </c>
      <c r="D27" s="198">
        <v>1.0149999999999999</v>
      </c>
      <c r="E27" s="201">
        <v>143.22999999999999</v>
      </c>
      <c r="F27" s="83"/>
      <c r="G27" s="51"/>
      <c r="H27" s="35">
        <f t="shared" si="0"/>
        <v>143.22999999999999</v>
      </c>
      <c r="I27" s="53"/>
    </row>
    <row r="28" spans="1:9" ht="31.5" x14ac:dyDescent="0.25">
      <c r="A28" s="211" t="s">
        <v>25</v>
      </c>
      <c r="B28" s="212" t="s">
        <v>129</v>
      </c>
      <c r="C28" s="213" t="s">
        <v>16</v>
      </c>
      <c r="D28" s="214"/>
      <c r="E28" s="215">
        <v>931.5</v>
      </c>
      <c r="F28" s="216"/>
      <c r="G28" s="217"/>
      <c r="H28" s="215">
        <f t="shared" si="0"/>
        <v>931.5</v>
      </c>
      <c r="I28" s="218"/>
    </row>
    <row r="29" spans="1:9" x14ac:dyDescent="0.25">
      <c r="A29" s="20" t="s">
        <v>26</v>
      </c>
      <c r="B29" s="38" t="s">
        <v>130</v>
      </c>
      <c r="C29" s="197" t="s">
        <v>14</v>
      </c>
      <c r="D29" s="198">
        <v>1.04</v>
      </c>
      <c r="E29" s="201">
        <v>58.41</v>
      </c>
      <c r="F29" s="83"/>
      <c r="G29" s="51"/>
      <c r="H29" s="35">
        <f t="shared" si="0"/>
        <v>58.41</v>
      </c>
      <c r="I29" s="53"/>
    </row>
    <row r="30" spans="1:9" x14ac:dyDescent="0.25">
      <c r="A30" s="20" t="s">
        <v>27</v>
      </c>
      <c r="B30" s="38" t="s">
        <v>131</v>
      </c>
      <c r="C30" s="197" t="s">
        <v>14</v>
      </c>
      <c r="D30" s="198">
        <v>1.04</v>
      </c>
      <c r="E30" s="201">
        <v>181.69</v>
      </c>
      <c r="F30" s="83"/>
      <c r="G30" s="51"/>
      <c r="H30" s="35">
        <f t="shared" si="0"/>
        <v>181.69</v>
      </c>
      <c r="I30" s="53"/>
    </row>
    <row r="31" spans="1:9" x14ac:dyDescent="0.25">
      <c r="A31" s="20" t="s">
        <v>28</v>
      </c>
      <c r="B31" s="38" t="s">
        <v>132</v>
      </c>
      <c r="C31" s="197" t="s">
        <v>14</v>
      </c>
      <c r="D31" s="198">
        <v>1.04</v>
      </c>
      <c r="E31" s="201">
        <v>75.88</v>
      </c>
      <c r="F31" s="83"/>
      <c r="G31" s="51"/>
      <c r="H31" s="35">
        <f t="shared" si="0"/>
        <v>75.88</v>
      </c>
      <c r="I31" s="53"/>
    </row>
    <row r="32" spans="1:9" x14ac:dyDescent="0.25">
      <c r="A32" s="20" t="s">
        <v>29</v>
      </c>
      <c r="B32" s="38" t="s">
        <v>133</v>
      </c>
      <c r="C32" s="197" t="s">
        <v>14</v>
      </c>
      <c r="D32" s="198">
        <v>1.04</v>
      </c>
      <c r="E32" s="201">
        <v>12.9</v>
      </c>
      <c r="F32" s="83"/>
      <c r="G32" s="51"/>
      <c r="H32" s="35">
        <f t="shared" si="0"/>
        <v>12.9</v>
      </c>
      <c r="I32" s="53"/>
    </row>
    <row r="33" spans="1:9" x14ac:dyDescent="0.25">
      <c r="A33" s="20" t="s">
        <v>30</v>
      </c>
      <c r="B33" s="38" t="s">
        <v>134</v>
      </c>
      <c r="C33" s="197" t="s">
        <v>14</v>
      </c>
      <c r="D33" s="198">
        <v>1.04</v>
      </c>
      <c r="E33" s="201">
        <v>5.25</v>
      </c>
      <c r="F33" s="83"/>
      <c r="G33" s="51"/>
      <c r="H33" s="35">
        <f t="shared" si="0"/>
        <v>5.25</v>
      </c>
      <c r="I33" s="53"/>
    </row>
    <row r="34" spans="1:9" x14ac:dyDescent="0.25">
      <c r="A34" s="20"/>
      <c r="B34" s="176" t="s">
        <v>135</v>
      </c>
      <c r="C34" s="197"/>
      <c r="D34" s="198"/>
      <c r="E34" s="201"/>
      <c r="F34" s="83"/>
      <c r="G34" s="51"/>
      <c r="H34" s="35">
        <f t="shared" si="0"/>
        <v>0</v>
      </c>
      <c r="I34" s="53"/>
    </row>
    <row r="35" spans="1:9" x14ac:dyDescent="0.25">
      <c r="A35" s="20" t="s">
        <v>139</v>
      </c>
      <c r="B35" s="38" t="s">
        <v>131</v>
      </c>
      <c r="C35" s="197" t="s">
        <v>14</v>
      </c>
      <c r="D35" s="198">
        <v>1.04</v>
      </c>
      <c r="E35" s="201">
        <v>9.98</v>
      </c>
      <c r="F35" s="83"/>
      <c r="G35" s="51"/>
      <c r="H35" s="35">
        <f t="shared" si="0"/>
        <v>9.98</v>
      </c>
      <c r="I35" s="53"/>
    </row>
    <row r="36" spans="1:9" x14ac:dyDescent="0.25">
      <c r="A36" s="20" t="s">
        <v>140</v>
      </c>
      <c r="B36" s="38" t="s">
        <v>136</v>
      </c>
      <c r="C36" s="197" t="s">
        <v>14</v>
      </c>
      <c r="D36" s="198">
        <v>1.04</v>
      </c>
      <c r="E36" s="201">
        <v>1.41</v>
      </c>
      <c r="F36" s="83"/>
      <c r="G36" s="51"/>
      <c r="H36" s="35">
        <f t="shared" si="0"/>
        <v>1.41</v>
      </c>
      <c r="I36" s="53"/>
    </row>
    <row r="37" spans="1:9" x14ac:dyDescent="0.25">
      <c r="A37" s="20" t="s">
        <v>141</v>
      </c>
      <c r="B37" s="38" t="s">
        <v>132</v>
      </c>
      <c r="C37" s="197" t="s">
        <v>14</v>
      </c>
      <c r="D37" s="198">
        <v>1.04</v>
      </c>
      <c r="E37" s="201">
        <v>3.46</v>
      </c>
      <c r="F37" s="83"/>
      <c r="G37" s="51"/>
      <c r="H37" s="35">
        <f t="shared" si="0"/>
        <v>3.46</v>
      </c>
      <c r="I37" s="53"/>
    </row>
    <row r="38" spans="1:9" x14ac:dyDescent="0.25">
      <c r="A38" s="20" t="s">
        <v>142</v>
      </c>
      <c r="B38" s="38" t="s">
        <v>137</v>
      </c>
      <c r="C38" s="197" t="s">
        <v>14</v>
      </c>
      <c r="D38" s="198">
        <v>1.04</v>
      </c>
      <c r="E38" s="201">
        <v>0.86</v>
      </c>
      <c r="F38" s="83"/>
      <c r="G38" s="51"/>
      <c r="H38" s="35">
        <f t="shared" si="0"/>
        <v>0.86</v>
      </c>
      <c r="I38" s="53"/>
    </row>
    <row r="39" spans="1:9" x14ac:dyDescent="0.25">
      <c r="A39" s="20" t="s">
        <v>143</v>
      </c>
      <c r="B39" s="175" t="s">
        <v>138</v>
      </c>
      <c r="C39" s="197" t="s">
        <v>16</v>
      </c>
      <c r="D39" s="198">
        <v>1.0149999999999999</v>
      </c>
      <c r="E39" s="201">
        <v>945.47</v>
      </c>
      <c r="F39" s="83"/>
      <c r="G39" s="51"/>
      <c r="H39" s="35">
        <f t="shared" si="0"/>
        <v>945.47</v>
      </c>
      <c r="I39" s="53"/>
    </row>
    <row r="40" spans="1:9" ht="24.75" customHeight="1" x14ac:dyDescent="0.25">
      <c r="A40" s="211" t="s">
        <v>91</v>
      </c>
      <c r="B40" s="212" t="s">
        <v>144</v>
      </c>
      <c r="C40" s="213" t="s">
        <v>20</v>
      </c>
      <c r="D40" s="214"/>
      <c r="E40" s="215">
        <v>6</v>
      </c>
      <c r="F40" s="216"/>
      <c r="G40" s="217"/>
      <c r="H40" s="215">
        <f t="shared" si="0"/>
        <v>6</v>
      </c>
      <c r="I40" s="218"/>
    </row>
    <row r="41" spans="1:9" x14ac:dyDescent="0.25">
      <c r="A41" s="20" t="s">
        <v>31</v>
      </c>
      <c r="B41" s="38" t="s">
        <v>145</v>
      </c>
      <c r="C41" s="202" t="s">
        <v>20</v>
      </c>
      <c r="D41" s="198">
        <v>1</v>
      </c>
      <c r="E41" s="203">
        <v>6</v>
      </c>
      <c r="F41" s="83"/>
      <c r="G41" s="51"/>
      <c r="H41" s="26">
        <f t="shared" si="0"/>
        <v>6</v>
      </c>
      <c r="I41" s="50"/>
    </row>
    <row r="42" spans="1:9" ht="31.5" x14ac:dyDescent="0.25">
      <c r="A42" s="211" t="s">
        <v>32</v>
      </c>
      <c r="B42" s="212" t="s">
        <v>146</v>
      </c>
      <c r="C42" s="213" t="s">
        <v>17</v>
      </c>
      <c r="D42" s="214"/>
      <c r="E42" s="215">
        <v>213.82</v>
      </c>
      <c r="F42" s="216"/>
      <c r="G42" s="217"/>
      <c r="H42" s="215">
        <f t="shared" si="0"/>
        <v>213.82</v>
      </c>
      <c r="I42" s="218"/>
    </row>
    <row r="43" spans="1:9" x14ac:dyDescent="0.25">
      <c r="A43" s="20" t="s">
        <v>33</v>
      </c>
      <c r="B43" s="21" t="s">
        <v>147</v>
      </c>
      <c r="C43" s="197" t="s">
        <v>21</v>
      </c>
      <c r="D43" s="204">
        <v>1</v>
      </c>
      <c r="E43" s="203">
        <v>213.82400000000001</v>
      </c>
      <c r="F43" s="83"/>
      <c r="G43" s="51"/>
      <c r="H43" s="26">
        <f t="shared" si="0"/>
        <v>213.82400000000001</v>
      </c>
      <c r="I43" s="53"/>
    </row>
    <row r="44" spans="1:9" ht="15.75" x14ac:dyDescent="0.25">
      <c r="A44" s="211" t="s">
        <v>34</v>
      </c>
      <c r="B44" s="212" t="s">
        <v>148</v>
      </c>
      <c r="C44" s="213" t="s">
        <v>17</v>
      </c>
      <c r="D44" s="214"/>
      <c r="E44" s="215">
        <v>213.82</v>
      </c>
      <c r="F44" s="216"/>
      <c r="G44" s="217"/>
      <c r="H44" s="215">
        <f t="shared" si="0"/>
        <v>213.82</v>
      </c>
      <c r="I44" s="218"/>
    </row>
    <row r="45" spans="1:9" x14ac:dyDescent="0.25">
      <c r="A45" s="20" t="s">
        <v>92</v>
      </c>
      <c r="B45" s="40" t="s">
        <v>149</v>
      </c>
      <c r="C45" s="197" t="s">
        <v>21</v>
      </c>
      <c r="D45" s="198">
        <v>2</v>
      </c>
      <c r="E45" s="201">
        <v>427.65</v>
      </c>
      <c r="F45" s="83"/>
      <c r="G45" s="51"/>
      <c r="H45" s="35">
        <f t="shared" si="0"/>
        <v>427.65</v>
      </c>
      <c r="I45" s="54"/>
    </row>
    <row r="46" spans="1:9" ht="15.75" x14ac:dyDescent="0.25">
      <c r="A46" s="18"/>
      <c r="B46" s="151" t="s">
        <v>150</v>
      </c>
      <c r="C46" s="152"/>
      <c r="D46" s="152"/>
      <c r="E46" s="82"/>
      <c r="F46" s="82"/>
      <c r="G46" s="70"/>
      <c r="H46" s="19"/>
      <c r="I46" s="70"/>
    </row>
    <row r="47" spans="1:9" ht="15.75" x14ac:dyDescent="0.25">
      <c r="A47" s="211" t="s">
        <v>34</v>
      </c>
      <c r="B47" s="212" t="s">
        <v>151</v>
      </c>
      <c r="C47" s="213" t="s">
        <v>17</v>
      </c>
      <c r="D47" s="214"/>
      <c r="E47" s="215" t="s">
        <v>153</v>
      </c>
      <c r="F47" s="216"/>
      <c r="G47" s="217"/>
      <c r="H47" s="215">
        <f t="shared" si="0"/>
        <v>6.38</v>
      </c>
      <c r="I47" s="218"/>
    </row>
    <row r="48" spans="1:9" x14ac:dyDescent="0.25">
      <c r="A48" s="20" t="s">
        <v>92</v>
      </c>
      <c r="B48" s="40" t="s">
        <v>152</v>
      </c>
      <c r="C48" s="197" t="s">
        <v>16</v>
      </c>
      <c r="D48" s="198" t="s">
        <v>154</v>
      </c>
      <c r="E48" s="201">
        <v>0.7</v>
      </c>
      <c r="F48" s="83"/>
      <c r="G48" s="51"/>
      <c r="H48" s="35">
        <f t="shared" si="0"/>
        <v>0.7</v>
      </c>
      <c r="I48" s="54"/>
    </row>
    <row r="49" spans="1:9" ht="30" x14ac:dyDescent="0.25">
      <c r="A49" s="20" t="s">
        <v>93</v>
      </c>
      <c r="B49" s="40" t="s">
        <v>155</v>
      </c>
      <c r="C49" s="197" t="s">
        <v>16</v>
      </c>
      <c r="D49" s="198">
        <v>0.378</v>
      </c>
      <c r="E49" s="201">
        <v>2.41</v>
      </c>
      <c r="F49" s="83"/>
      <c r="G49" s="51"/>
      <c r="H49" s="35">
        <f t="shared" si="0"/>
        <v>2.41</v>
      </c>
      <c r="I49" s="54"/>
    </row>
    <row r="50" spans="1:9" x14ac:dyDescent="0.25">
      <c r="A50" s="20" t="s">
        <v>94</v>
      </c>
      <c r="B50" s="40" t="s">
        <v>156</v>
      </c>
      <c r="C50" s="197" t="s">
        <v>17</v>
      </c>
      <c r="D50" s="198" t="s">
        <v>154</v>
      </c>
      <c r="E50" s="201">
        <v>7.02</v>
      </c>
      <c r="F50" s="83"/>
      <c r="G50" s="51"/>
      <c r="H50" s="35">
        <f t="shared" si="0"/>
        <v>7.02</v>
      </c>
      <c r="I50" s="54"/>
    </row>
    <row r="51" spans="1:9" ht="15.75" x14ac:dyDescent="0.25">
      <c r="A51" s="211" t="s">
        <v>35</v>
      </c>
      <c r="B51" s="212" t="s">
        <v>157</v>
      </c>
      <c r="C51" s="213" t="s">
        <v>16</v>
      </c>
      <c r="D51" s="214"/>
      <c r="E51" s="215" t="s">
        <v>160</v>
      </c>
      <c r="F51" s="216"/>
      <c r="G51" s="217"/>
      <c r="H51" s="215">
        <f t="shared" si="0"/>
        <v>50.94</v>
      </c>
      <c r="I51" s="218"/>
    </row>
    <row r="52" spans="1:9" x14ac:dyDescent="0.25">
      <c r="A52" s="20" t="s">
        <v>36</v>
      </c>
      <c r="B52" s="40" t="s">
        <v>158</v>
      </c>
      <c r="C52" s="197" t="s">
        <v>14</v>
      </c>
      <c r="D52" s="198">
        <v>1.04</v>
      </c>
      <c r="E52" s="201">
        <v>1.61</v>
      </c>
      <c r="F52" s="83"/>
      <c r="G52" s="51"/>
      <c r="H52" s="35">
        <f t="shared" si="0"/>
        <v>1.61</v>
      </c>
      <c r="I52" s="54"/>
    </row>
    <row r="53" spans="1:9" x14ac:dyDescent="0.25">
      <c r="A53" s="20" t="s">
        <v>37</v>
      </c>
      <c r="B53" s="40" t="s">
        <v>159</v>
      </c>
      <c r="C53" s="197" t="s">
        <v>14</v>
      </c>
      <c r="D53" s="198">
        <v>1.04</v>
      </c>
      <c r="E53" s="201">
        <v>0.1</v>
      </c>
      <c r="F53" s="83"/>
      <c r="G53" s="51"/>
      <c r="H53" s="35">
        <f t="shared" si="0"/>
        <v>0.1</v>
      </c>
      <c r="I53" s="54"/>
    </row>
    <row r="54" spans="1:9" x14ac:dyDescent="0.25">
      <c r="A54" s="20" t="s">
        <v>38</v>
      </c>
      <c r="B54" s="175" t="s">
        <v>138</v>
      </c>
      <c r="C54" s="197" t="s">
        <v>16</v>
      </c>
      <c r="D54" s="198">
        <v>1.0149999999999999</v>
      </c>
      <c r="E54" s="201">
        <v>51.7</v>
      </c>
      <c r="F54" s="83"/>
      <c r="G54" s="51"/>
      <c r="H54" s="35">
        <f t="shared" si="0"/>
        <v>51.7</v>
      </c>
      <c r="I54" s="54"/>
    </row>
    <row r="55" spans="1:9" ht="31.5" x14ac:dyDescent="0.25">
      <c r="A55" s="211" t="s">
        <v>39</v>
      </c>
      <c r="B55" s="212" t="s">
        <v>161</v>
      </c>
      <c r="C55" s="213" t="s">
        <v>16</v>
      </c>
      <c r="D55" s="214"/>
      <c r="E55" s="215">
        <v>1041.56</v>
      </c>
      <c r="F55" s="216"/>
      <c r="G55" s="217"/>
      <c r="H55" s="215">
        <f t="shared" si="0"/>
        <v>1041.56</v>
      </c>
      <c r="I55" s="218"/>
    </row>
    <row r="56" spans="1:9" x14ac:dyDescent="0.25">
      <c r="A56" s="20" t="s">
        <v>40</v>
      </c>
      <c r="B56" s="40" t="s">
        <v>162</v>
      </c>
      <c r="C56" s="197" t="s">
        <v>16</v>
      </c>
      <c r="D56" s="198">
        <v>1.1499999999999999</v>
      </c>
      <c r="E56" s="201">
        <v>1197.8</v>
      </c>
      <c r="F56" s="83"/>
      <c r="G56" s="51"/>
      <c r="H56" s="35">
        <f t="shared" si="0"/>
        <v>1197.8</v>
      </c>
      <c r="I56" s="54"/>
    </row>
    <row r="57" spans="1:9" ht="31.5" x14ac:dyDescent="0.25">
      <c r="A57" s="211" t="s">
        <v>41</v>
      </c>
      <c r="B57" s="212" t="s">
        <v>163</v>
      </c>
      <c r="C57" s="213" t="s">
        <v>16</v>
      </c>
      <c r="D57" s="214"/>
      <c r="E57" s="215">
        <v>252.5</v>
      </c>
      <c r="F57" s="216"/>
      <c r="G57" s="217"/>
      <c r="H57" s="215">
        <f t="shared" si="0"/>
        <v>252.5</v>
      </c>
      <c r="I57" s="218"/>
    </row>
    <row r="58" spans="1:9" x14ac:dyDescent="0.25">
      <c r="A58" s="20" t="s">
        <v>42</v>
      </c>
      <c r="B58" s="38" t="s">
        <v>131</v>
      </c>
      <c r="C58" s="197" t="s">
        <v>14</v>
      </c>
      <c r="D58" s="198">
        <v>1.04</v>
      </c>
      <c r="E58" s="201">
        <v>22.12</v>
      </c>
      <c r="F58" s="83"/>
      <c r="G58" s="51"/>
      <c r="H58" s="35">
        <f t="shared" si="0"/>
        <v>22.12</v>
      </c>
      <c r="I58" s="53"/>
    </row>
    <row r="59" spans="1:9" x14ac:dyDescent="0.25">
      <c r="A59" s="20" t="s">
        <v>43</v>
      </c>
      <c r="B59" s="38" t="s">
        <v>136</v>
      </c>
      <c r="C59" s="197" t="s">
        <v>14</v>
      </c>
      <c r="D59" s="198">
        <v>1.04</v>
      </c>
      <c r="E59" s="201">
        <v>1.39</v>
      </c>
      <c r="F59" s="83"/>
      <c r="G59" s="51"/>
      <c r="H59" s="35">
        <f t="shared" si="0"/>
        <v>1.39</v>
      </c>
      <c r="I59" s="53"/>
    </row>
    <row r="60" spans="1:9" x14ac:dyDescent="0.25">
      <c r="A60" s="20" t="s">
        <v>44</v>
      </c>
      <c r="B60" s="38" t="s">
        <v>132</v>
      </c>
      <c r="C60" s="197" t="s">
        <v>14</v>
      </c>
      <c r="D60" s="198">
        <v>1.04</v>
      </c>
      <c r="E60" s="201">
        <v>4.62</v>
      </c>
      <c r="F60" s="83"/>
      <c r="G60" s="51"/>
      <c r="H60" s="35">
        <f t="shared" si="0"/>
        <v>4.62</v>
      </c>
      <c r="I60" s="53"/>
    </row>
    <row r="61" spans="1:9" x14ac:dyDescent="0.25">
      <c r="A61" s="20" t="s">
        <v>45</v>
      </c>
      <c r="B61" s="38" t="s">
        <v>137</v>
      </c>
      <c r="C61" s="197" t="s">
        <v>14</v>
      </c>
      <c r="D61" s="198">
        <v>1.04</v>
      </c>
      <c r="E61" s="201">
        <v>7.8</v>
      </c>
      <c r="F61" s="83"/>
      <c r="G61" s="51"/>
      <c r="H61" s="35">
        <f t="shared" si="0"/>
        <v>7.8</v>
      </c>
      <c r="I61" s="53"/>
    </row>
    <row r="62" spans="1:9" x14ac:dyDescent="0.25">
      <c r="A62" s="20" t="s">
        <v>194</v>
      </c>
      <c r="B62" s="38" t="s">
        <v>116</v>
      </c>
      <c r="C62" s="197" t="s">
        <v>14</v>
      </c>
      <c r="D62" s="198">
        <v>1.04</v>
      </c>
      <c r="E62" s="201">
        <v>2.72</v>
      </c>
      <c r="F62" s="83"/>
      <c r="G62" s="51"/>
      <c r="H62" s="35">
        <f t="shared" si="0"/>
        <v>2.72</v>
      </c>
      <c r="I62" s="53"/>
    </row>
    <row r="63" spans="1:9" x14ac:dyDescent="0.25">
      <c r="A63" s="20" t="s">
        <v>195</v>
      </c>
      <c r="B63" s="176" t="s">
        <v>164</v>
      </c>
      <c r="C63" s="197" t="s">
        <v>14</v>
      </c>
      <c r="D63" s="198">
        <v>1.04</v>
      </c>
      <c r="E63" s="201">
        <v>7.53</v>
      </c>
      <c r="F63" s="83"/>
      <c r="G63" s="51"/>
      <c r="H63" s="35">
        <f t="shared" si="0"/>
        <v>7.53</v>
      </c>
      <c r="I63" s="53"/>
    </row>
    <row r="64" spans="1:9" x14ac:dyDescent="0.25">
      <c r="A64" s="20" t="s">
        <v>196</v>
      </c>
      <c r="B64" s="38" t="s">
        <v>165</v>
      </c>
      <c r="C64" s="197" t="s">
        <v>14</v>
      </c>
      <c r="D64" s="198">
        <v>1.04</v>
      </c>
      <c r="E64" s="201">
        <v>6.64</v>
      </c>
      <c r="F64" s="83"/>
      <c r="G64" s="51"/>
      <c r="H64" s="35">
        <f t="shared" si="0"/>
        <v>6.64</v>
      </c>
      <c r="I64" s="53"/>
    </row>
    <row r="65" spans="1:9" x14ac:dyDescent="0.25">
      <c r="A65" s="20" t="s">
        <v>197</v>
      </c>
      <c r="B65" s="38" t="s">
        <v>166</v>
      </c>
      <c r="C65" s="197" t="s">
        <v>14</v>
      </c>
      <c r="D65" s="198">
        <v>1.04</v>
      </c>
      <c r="E65" s="201">
        <v>2.38</v>
      </c>
      <c r="F65" s="83"/>
      <c r="G65" s="51"/>
      <c r="H65" s="35">
        <f t="shared" si="0"/>
        <v>2.38</v>
      </c>
      <c r="I65" s="53"/>
    </row>
    <row r="66" spans="1:9" x14ac:dyDescent="0.25">
      <c r="A66" s="20" t="s">
        <v>198</v>
      </c>
      <c r="B66" s="175" t="s">
        <v>167</v>
      </c>
      <c r="C66" s="197" t="s">
        <v>16</v>
      </c>
      <c r="D66" s="198">
        <v>1.0149999999999999</v>
      </c>
      <c r="E66" s="201">
        <v>256.29000000000002</v>
      </c>
      <c r="F66" s="83"/>
      <c r="G66" s="51"/>
      <c r="H66" s="35">
        <f t="shared" si="0"/>
        <v>256.29000000000002</v>
      </c>
      <c r="I66" s="54"/>
    </row>
    <row r="67" spans="1:9" ht="31.5" x14ac:dyDescent="0.25">
      <c r="A67" s="211" t="s">
        <v>46</v>
      </c>
      <c r="B67" s="212" t="s">
        <v>168</v>
      </c>
      <c r="C67" s="213" t="s">
        <v>16</v>
      </c>
      <c r="D67" s="214"/>
      <c r="E67" s="215">
        <v>297.52</v>
      </c>
      <c r="F67" s="216"/>
      <c r="G67" s="217"/>
      <c r="H67" s="215">
        <f t="shared" si="0"/>
        <v>297.52</v>
      </c>
      <c r="I67" s="218"/>
    </row>
    <row r="68" spans="1:9" x14ac:dyDescent="0.25">
      <c r="A68" s="20" t="s">
        <v>47</v>
      </c>
      <c r="B68" s="38" t="s">
        <v>131</v>
      </c>
      <c r="C68" s="197" t="s">
        <v>14</v>
      </c>
      <c r="D68" s="198">
        <v>1.04</v>
      </c>
      <c r="E68" s="201">
        <v>18.52</v>
      </c>
      <c r="F68" s="83"/>
      <c r="G68" s="51"/>
      <c r="H68" s="35">
        <f t="shared" si="0"/>
        <v>18.52</v>
      </c>
      <c r="I68" s="54"/>
    </row>
    <row r="69" spans="1:9" x14ac:dyDescent="0.25">
      <c r="A69" s="20" t="s">
        <v>48</v>
      </c>
      <c r="B69" s="38" t="s">
        <v>136</v>
      </c>
      <c r="C69" s="197" t="s">
        <v>14</v>
      </c>
      <c r="D69" s="198">
        <v>1.04</v>
      </c>
      <c r="E69" s="201">
        <v>2.79</v>
      </c>
      <c r="F69" s="83"/>
      <c r="G69" s="51"/>
      <c r="H69" s="35">
        <f t="shared" si="0"/>
        <v>2.79</v>
      </c>
      <c r="I69" s="54"/>
    </row>
    <row r="70" spans="1:9" x14ac:dyDescent="0.25">
      <c r="A70" s="20" t="s">
        <v>49</v>
      </c>
      <c r="B70" s="38" t="s">
        <v>132</v>
      </c>
      <c r="C70" s="197" t="s">
        <v>14</v>
      </c>
      <c r="D70" s="198">
        <v>1.04</v>
      </c>
      <c r="E70" s="201">
        <v>0.23</v>
      </c>
      <c r="F70" s="83"/>
      <c r="G70" s="51"/>
      <c r="H70" s="35">
        <f t="shared" si="0"/>
        <v>0.23</v>
      </c>
      <c r="I70" s="54"/>
    </row>
    <row r="71" spans="1:9" x14ac:dyDescent="0.25">
      <c r="A71" s="20" t="s">
        <v>50</v>
      </c>
      <c r="B71" s="38" t="s">
        <v>137</v>
      </c>
      <c r="C71" s="197" t="s">
        <v>14</v>
      </c>
      <c r="D71" s="198">
        <v>1.04</v>
      </c>
      <c r="E71" s="201">
        <v>15.18</v>
      </c>
      <c r="F71" s="83"/>
      <c r="G71" s="51"/>
      <c r="H71" s="35">
        <f t="shared" si="0"/>
        <v>15.18</v>
      </c>
      <c r="I71" s="54"/>
    </row>
    <row r="72" spans="1:9" x14ac:dyDescent="0.25">
      <c r="A72" s="20" t="s">
        <v>51</v>
      </c>
      <c r="B72" s="38" t="s">
        <v>116</v>
      </c>
      <c r="C72" s="197" t="s">
        <v>14</v>
      </c>
      <c r="D72" s="198">
        <v>1.04</v>
      </c>
      <c r="E72" s="201">
        <v>2.25</v>
      </c>
      <c r="F72" s="83"/>
      <c r="G72" s="51"/>
      <c r="H72" s="35">
        <f t="shared" si="0"/>
        <v>2.25</v>
      </c>
      <c r="I72" s="54"/>
    </row>
    <row r="73" spans="1:9" x14ac:dyDescent="0.25">
      <c r="A73" s="20" t="s">
        <v>199</v>
      </c>
      <c r="B73" s="176" t="s">
        <v>169</v>
      </c>
      <c r="C73" s="197" t="s">
        <v>14</v>
      </c>
      <c r="D73" s="198">
        <v>1.04</v>
      </c>
      <c r="E73" s="201">
        <v>11.77</v>
      </c>
      <c r="F73" s="83"/>
      <c r="G73" s="51"/>
      <c r="H73" s="35">
        <f t="shared" si="0"/>
        <v>11.77</v>
      </c>
      <c r="I73" s="54"/>
    </row>
    <row r="74" spans="1:9" x14ac:dyDescent="0.25">
      <c r="A74" s="20" t="s">
        <v>200</v>
      </c>
      <c r="B74" s="175" t="s">
        <v>167</v>
      </c>
      <c r="C74" s="197" t="s">
        <v>16</v>
      </c>
      <c r="D74" s="198">
        <v>1.0149999999999999</v>
      </c>
      <c r="E74" s="201">
        <v>301.98</v>
      </c>
      <c r="F74" s="83"/>
      <c r="G74" s="51"/>
      <c r="H74" s="35">
        <f t="shared" si="0"/>
        <v>301.98</v>
      </c>
      <c r="I74" s="54"/>
    </row>
    <row r="75" spans="1:9" ht="31.5" x14ac:dyDescent="0.25">
      <c r="A75" s="211" t="s">
        <v>52</v>
      </c>
      <c r="B75" s="212" t="s">
        <v>163</v>
      </c>
      <c r="C75" s="213" t="s">
        <v>16</v>
      </c>
      <c r="D75" s="214"/>
      <c r="E75" s="215">
        <v>161.68</v>
      </c>
      <c r="F75" s="216"/>
      <c r="G75" s="217"/>
      <c r="H75" s="215">
        <f t="shared" si="0"/>
        <v>161.68</v>
      </c>
      <c r="I75" s="218"/>
    </row>
    <row r="76" spans="1:9" x14ac:dyDescent="0.25">
      <c r="A76" s="20" t="s">
        <v>53</v>
      </c>
      <c r="B76" s="38" t="s">
        <v>131</v>
      </c>
      <c r="C76" s="197" t="s">
        <v>14</v>
      </c>
      <c r="D76" s="198">
        <v>1.04</v>
      </c>
      <c r="E76" s="201">
        <v>9.26</v>
      </c>
      <c r="F76" s="83"/>
      <c r="G76" s="51"/>
      <c r="H76" s="35">
        <f t="shared" si="0"/>
        <v>9.26</v>
      </c>
      <c r="I76" s="53"/>
    </row>
    <row r="77" spans="1:9" x14ac:dyDescent="0.25">
      <c r="A77" s="20" t="s">
        <v>54</v>
      </c>
      <c r="B77" s="38" t="s">
        <v>136</v>
      </c>
      <c r="C77" s="197" t="s">
        <v>14</v>
      </c>
      <c r="D77" s="198">
        <v>1.04</v>
      </c>
      <c r="E77" s="201">
        <v>1.39</v>
      </c>
      <c r="F77" s="83"/>
      <c r="G77" s="51"/>
      <c r="H77" s="35">
        <f t="shared" si="0"/>
        <v>1.39</v>
      </c>
      <c r="I77" s="53"/>
    </row>
    <row r="78" spans="1:9" x14ac:dyDescent="0.25">
      <c r="A78" s="20" t="s">
        <v>55</v>
      </c>
      <c r="B78" s="38" t="s">
        <v>132</v>
      </c>
      <c r="C78" s="197" t="s">
        <v>14</v>
      </c>
      <c r="D78" s="198">
        <v>1.04</v>
      </c>
      <c r="E78" s="201">
        <v>0.11</v>
      </c>
      <c r="F78" s="83"/>
      <c r="G78" s="51"/>
      <c r="H78" s="35">
        <f t="shared" si="0"/>
        <v>0.11</v>
      </c>
      <c r="I78" s="53"/>
    </row>
    <row r="79" spans="1:9" x14ac:dyDescent="0.25">
      <c r="A79" s="20" t="s">
        <v>56</v>
      </c>
      <c r="B79" s="38" t="s">
        <v>137</v>
      </c>
      <c r="C79" s="197" t="s">
        <v>14</v>
      </c>
      <c r="D79" s="198">
        <v>1.04</v>
      </c>
      <c r="E79" s="201">
        <v>3.41</v>
      </c>
      <c r="F79" s="83"/>
      <c r="G79" s="51"/>
      <c r="H79" s="35">
        <f t="shared" si="0"/>
        <v>3.41</v>
      </c>
      <c r="I79" s="53"/>
    </row>
    <row r="80" spans="1:9" x14ac:dyDescent="0.25">
      <c r="A80" s="20" t="s">
        <v>95</v>
      </c>
      <c r="B80" s="38" t="s">
        <v>116</v>
      </c>
      <c r="C80" s="197" t="s">
        <v>14</v>
      </c>
      <c r="D80" s="198">
        <v>1.04</v>
      </c>
      <c r="E80" s="201">
        <v>2.72</v>
      </c>
      <c r="F80" s="83"/>
      <c r="G80" s="51"/>
      <c r="H80" s="35">
        <f t="shared" ref="H80:H143" si="1">E80-F80-G80</f>
        <v>2.72</v>
      </c>
      <c r="I80" s="53"/>
    </row>
    <row r="81" spans="1:9" x14ac:dyDescent="0.25">
      <c r="A81" s="20" t="s">
        <v>201</v>
      </c>
      <c r="B81" s="176" t="s">
        <v>164</v>
      </c>
      <c r="C81" s="197" t="s">
        <v>14</v>
      </c>
      <c r="D81" s="198">
        <v>1.04</v>
      </c>
      <c r="E81" s="201">
        <v>6.88</v>
      </c>
      <c r="F81" s="83"/>
      <c r="G81" s="51"/>
      <c r="H81" s="35">
        <f t="shared" si="1"/>
        <v>6.88</v>
      </c>
      <c r="I81" s="53"/>
    </row>
    <row r="82" spans="1:9" x14ac:dyDescent="0.25">
      <c r="A82" s="20" t="s">
        <v>202</v>
      </c>
      <c r="B82" s="38" t="s">
        <v>165</v>
      </c>
      <c r="C82" s="197" t="s">
        <v>14</v>
      </c>
      <c r="D82" s="198">
        <v>1.04</v>
      </c>
      <c r="E82" s="201">
        <v>0.49</v>
      </c>
      <c r="F82" s="83"/>
      <c r="G82" s="51"/>
      <c r="H82" s="35">
        <f t="shared" si="1"/>
        <v>0.49</v>
      </c>
      <c r="I82" s="53"/>
    </row>
    <row r="83" spans="1:9" x14ac:dyDescent="0.25">
      <c r="A83" s="20" t="s">
        <v>203</v>
      </c>
      <c r="B83" s="38" t="s">
        <v>166</v>
      </c>
      <c r="C83" s="197" t="s">
        <v>14</v>
      </c>
      <c r="D83" s="198">
        <v>1.04</v>
      </c>
      <c r="E83" s="201">
        <v>2.71</v>
      </c>
      <c r="F83" s="83"/>
      <c r="G83" s="51"/>
      <c r="H83" s="35">
        <f t="shared" si="1"/>
        <v>2.71</v>
      </c>
      <c r="I83" s="53"/>
    </row>
    <row r="84" spans="1:9" x14ac:dyDescent="0.25">
      <c r="A84" s="20" t="s">
        <v>204</v>
      </c>
      <c r="B84" s="175" t="s">
        <v>167</v>
      </c>
      <c r="C84" s="197" t="s">
        <v>16</v>
      </c>
      <c r="D84" s="198">
        <v>1.0149999999999999</v>
      </c>
      <c r="E84" s="201">
        <v>164.11</v>
      </c>
      <c r="F84" s="83"/>
      <c r="G84" s="51"/>
      <c r="H84" s="35">
        <f t="shared" si="1"/>
        <v>164.11</v>
      </c>
      <c r="I84" s="54"/>
    </row>
    <row r="85" spans="1:9" ht="31.5" x14ac:dyDescent="0.25">
      <c r="A85" s="211" t="s">
        <v>57</v>
      </c>
      <c r="B85" s="212" t="s">
        <v>170</v>
      </c>
      <c r="C85" s="213" t="s">
        <v>16</v>
      </c>
      <c r="D85" s="214"/>
      <c r="E85" s="215">
        <v>60.16</v>
      </c>
      <c r="F85" s="216"/>
      <c r="G85" s="217"/>
      <c r="H85" s="215">
        <f t="shared" si="1"/>
        <v>60.16</v>
      </c>
      <c r="I85" s="218"/>
    </row>
    <row r="86" spans="1:9" x14ac:dyDescent="0.25">
      <c r="A86" s="20" t="s">
        <v>58</v>
      </c>
      <c r="B86" s="38" t="s">
        <v>131</v>
      </c>
      <c r="C86" s="197" t="s">
        <v>14</v>
      </c>
      <c r="D86" s="198">
        <v>1.04</v>
      </c>
      <c r="E86" s="201">
        <v>1.48</v>
      </c>
      <c r="F86" s="83"/>
      <c r="G86" s="51"/>
      <c r="H86" s="35">
        <f t="shared" si="1"/>
        <v>1.48</v>
      </c>
      <c r="I86" s="54"/>
    </row>
    <row r="87" spans="1:9" x14ac:dyDescent="0.25">
      <c r="A87" s="20" t="s">
        <v>59</v>
      </c>
      <c r="B87" s="38" t="s">
        <v>132</v>
      </c>
      <c r="C87" s="197" t="s">
        <v>14</v>
      </c>
      <c r="D87" s="198">
        <v>1.04</v>
      </c>
      <c r="E87" s="201">
        <v>0.08</v>
      </c>
      <c r="F87" s="83"/>
      <c r="G87" s="51"/>
      <c r="H87" s="35">
        <f t="shared" si="1"/>
        <v>0.08</v>
      </c>
      <c r="I87" s="54"/>
    </row>
    <row r="88" spans="1:9" x14ac:dyDescent="0.25">
      <c r="A88" s="20" t="s">
        <v>205</v>
      </c>
      <c r="B88" s="38" t="s">
        <v>137</v>
      </c>
      <c r="C88" s="197" t="s">
        <v>14</v>
      </c>
      <c r="D88" s="198">
        <v>1.04</v>
      </c>
      <c r="E88" s="201">
        <v>5.64</v>
      </c>
      <c r="F88" s="83"/>
      <c r="G88" s="51"/>
      <c r="H88" s="35">
        <f t="shared" si="1"/>
        <v>5.64</v>
      </c>
      <c r="I88" s="54"/>
    </row>
    <row r="89" spans="1:9" x14ac:dyDescent="0.25">
      <c r="A89" s="20" t="s">
        <v>206</v>
      </c>
      <c r="B89" s="175" t="s">
        <v>167</v>
      </c>
      <c r="C89" s="197" t="s">
        <v>16</v>
      </c>
      <c r="D89" s="198">
        <v>1.0149999999999999</v>
      </c>
      <c r="E89" s="201">
        <v>61.06</v>
      </c>
      <c r="F89" s="83"/>
      <c r="G89" s="51"/>
      <c r="H89" s="35">
        <f t="shared" si="1"/>
        <v>61.06</v>
      </c>
      <c r="I89" s="54"/>
    </row>
    <row r="90" spans="1:9" ht="31.5" x14ac:dyDescent="0.25">
      <c r="A90" s="211" t="s">
        <v>60</v>
      </c>
      <c r="B90" s="212" t="s">
        <v>171</v>
      </c>
      <c r="C90" s="213" t="s">
        <v>16</v>
      </c>
      <c r="D90" s="214"/>
      <c r="E90" s="215">
        <v>310</v>
      </c>
      <c r="F90" s="216"/>
      <c r="G90" s="217"/>
      <c r="H90" s="215">
        <f t="shared" si="1"/>
        <v>310</v>
      </c>
      <c r="I90" s="218"/>
    </row>
    <row r="91" spans="1:9" x14ac:dyDescent="0.25">
      <c r="A91" s="20" t="s">
        <v>61</v>
      </c>
      <c r="B91" s="38" t="s">
        <v>131</v>
      </c>
      <c r="C91" s="197" t="s">
        <v>14</v>
      </c>
      <c r="D91" s="198">
        <v>1.04</v>
      </c>
      <c r="E91" s="201">
        <v>8.75</v>
      </c>
      <c r="F91" s="83"/>
      <c r="G91" s="51"/>
      <c r="H91" s="35">
        <f t="shared" si="1"/>
        <v>8.75</v>
      </c>
      <c r="I91" s="54"/>
    </row>
    <row r="92" spans="1:9" x14ac:dyDescent="0.25">
      <c r="A92" s="20" t="s">
        <v>62</v>
      </c>
      <c r="B92" s="38" t="s">
        <v>136</v>
      </c>
      <c r="C92" s="197" t="s">
        <v>14</v>
      </c>
      <c r="D92" s="198">
        <v>1.04</v>
      </c>
      <c r="E92" s="201">
        <v>3.17</v>
      </c>
      <c r="F92" s="83"/>
      <c r="G92" s="51"/>
      <c r="H92" s="35">
        <f t="shared" si="1"/>
        <v>3.17</v>
      </c>
      <c r="I92" s="54"/>
    </row>
    <row r="93" spans="1:9" x14ac:dyDescent="0.25">
      <c r="A93" s="20" t="s">
        <v>63</v>
      </c>
      <c r="B93" s="38" t="s">
        <v>158</v>
      </c>
      <c r="C93" s="197" t="s">
        <v>14</v>
      </c>
      <c r="D93" s="198">
        <v>1.04</v>
      </c>
      <c r="E93" s="201">
        <v>23.22</v>
      </c>
      <c r="F93" s="83"/>
      <c r="G93" s="51"/>
      <c r="H93" s="35">
        <f t="shared" si="1"/>
        <v>23.22</v>
      </c>
      <c r="I93" s="54"/>
    </row>
    <row r="94" spans="1:9" x14ac:dyDescent="0.25">
      <c r="A94" s="20" t="s">
        <v>64</v>
      </c>
      <c r="B94" s="38" t="s">
        <v>116</v>
      </c>
      <c r="C94" s="197" t="s">
        <v>14</v>
      </c>
      <c r="D94" s="198">
        <v>1.04</v>
      </c>
      <c r="E94" s="201">
        <v>8.27</v>
      </c>
      <c r="F94" s="83"/>
      <c r="G94" s="51"/>
      <c r="H94" s="35">
        <f t="shared" si="1"/>
        <v>8.27</v>
      </c>
      <c r="I94" s="54"/>
    </row>
    <row r="95" spans="1:9" x14ac:dyDescent="0.25">
      <c r="A95" s="20" t="s">
        <v>96</v>
      </c>
      <c r="B95" s="175" t="s">
        <v>167</v>
      </c>
      <c r="C95" s="197" t="s">
        <v>16</v>
      </c>
      <c r="D95" s="198">
        <v>1.0149999999999999</v>
      </c>
      <c r="E95" s="201">
        <v>314.64999999999998</v>
      </c>
      <c r="F95" s="83"/>
      <c r="G95" s="51"/>
      <c r="H95" s="35">
        <f t="shared" si="1"/>
        <v>314.64999999999998</v>
      </c>
      <c r="I95" s="54"/>
    </row>
    <row r="96" spans="1:9" ht="31.5" x14ac:dyDescent="0.25">
      <c r="A96" s="211" t="s">
        <v>65</v>
      </c>
      <c r="B96" s="212" t="s">
        <v>172</v>
      </c>
      <c r="C96" s="213" t="s">
        <v>16</v>
      </c>
      <c r="D96" s="214"/>
      <c r="E96" s="215">
        <v>924.84</v>
      </c>
      <c r="F96" s="216"/>
      <c r="G96" s="217"/>
      <c r="H96" s="215">
        <f t="shared" si="1"/>
        <v>924.84</v>
      </c>
      <c r="I96" s="218"/>
    </row>
    <row r="97" spans="1:9" x14ac:dyDescent="0.25">
      <c r="A97" s="20" t="s">
        <v>66</v>
      </c>
      <c r="B97" s="38" t="s">
        <v>131</v>
      </c>
      <c r="C97" s="197" t="s">
        <v>14</v>
      </c>
      <c r="D97" s="198">
        <v>1.04</v>
      </c>
      <c r="E97" s="201">
        <v>42.95</v>
      </c>
      <c r="F97" s="83"/>
      <c r="G97" s="51"/>
      <c r="H97" s="35">
        <f t="shared" si="1"/>
        <v>42.95</v>
      </c>
      <c r="I97" s="54"/>
    </row>
    <row r="98" spans="1:9" x14ac:dyDescent="0.25">
      <c r="A98" s="20" t="s">
        <v>67</v>
      </c>
      <c r="B98" s="38" t="s">
        <v>136</v>
      </c>
      <c r="C98" s="197" t="s">
        <v>14</v>
      </c>
      <c r="D98" s="198">
        <v>1.04</v>
      </c>
      <c r="E98" s="201">
        <v>15.91</v>
      </c>
      <c r="F98" s="83"/>
      <c r="G98" s="51"/>
      <c r="H98" s="35">
        <f t="shared" si="1"/>
        <v>15.91</v>
      </c>
      <c r="I98" s="54"/>
    </row>
    <row r="99" spans="1:9" x14ac:dyDescent="0.25">
      <c r="A99" s="20" t="s">
        <v>68</v>
      </c>
      <c r="B99" s="38" t="s">
        <v>158</v>
      </c>
      <c r="C99" s="197" t="s">
        <v>14</v>
      </c>
      <c r="D99" s="198">
        <v>1.04</v>
      </c>
      <c r="E99" s="201">
        <v>67.540000000000006</v>
      </c>
      <c r="F99" s="83"/>
      <c r="G99" s="51"/>
      <c r="H99" s="35">
        <f t="shared" si="1"/>
        <v>67.540000000000006</v>
      </c>
      <c r="I99" s="54"/>
    </row>
    <row r="100" spans="1:9" x14ac:dyDescent="0.25">
      <c r="A100" s="20" t="s">
        <v>207</v>
      </c>
      <c r="B100" s="38" t="s">
        <v>116</v>
      </c>
      <c r="C100" s="197" t="s">
        <v>14</v>
      </c>
      <c r="D100" s="198">
        <v>1.04</v>
      </c>
      <c r="E100" s="201">
        <v>41.39</v>
      </c>
      <c r="F100" s="83"/>
      <c r="G100" s="51"/>
      <c r="H100" s="35">
        <f t="shared" si="1"/>
        <v>41.39</v>
      </c>
      <c r="I100" s="54"/>
    </row>
    <row r="101" spans="1:9" x14ac:dyDescent="0.25">
      <c r="A101" s="20" t="s">
        <v>208</v>
      </c>
      <c r="B101" s="175" t="s">
        <v>167</v>
      </c>
      <c r="C101" s="197" t="s">
        <v>16</v>
      </c>
      <c r="D101" s="198">
        <v>1.0149999999999999</v>
      </c>
      <c r="E101" s="201">
        <v>938.71</v>
      </c>
      <c r="F101" s="83"/>
      <c r="G101" s="51"/>
      <c r="H101" s="35">
        <f t="shared" si="1"/>
        <v>938.71</v>
      </c>
      <c r="I101" s="54"/>
    </row>
    <row r="102" spans="1:9" ht="31.5" x14ac:dyDescent="0.25">
      <c r="A102" s="211" t="s">
        <v>209</v>
      </c>
      <c r="B102" s="212" t="s">
        <v>173</v>
      </c>
      <c r="C102" s="213" t="s">
        <v>16</v>
      </c>
      <c r="D102" s="214"/>
      <c r="E102" s="215">
        <v>326</v>
      </c>
      <c r="F102" s="216"/>
      <c r="G102" s="217"/>
      <c r="H102" s="215">
        <f t="shared" si="1"/>
        <v>326</v>
      </c>
      <c r="I102" s="218"/>
    </row>
    <row r="103" spans="1:9" x14ac:dyDescent="0.25">
      <c r="A103" s="20" t="s">
        <v>210</v>
      </c>
      <c r="B103" s="38" t="s">
        <v>131</v>
      </c>
      <c r="C103" s="197" t="s">
        <v>14</v>
      </c>
      <c r="D103" s="198">
        <v>1.04</v>
      </c>
      <c r="E103" s="201">
        <v>14.32</v>
      </c>
      <c r="F103" s="83"/>
      <c r="G103" s="51"/>
      <c r="H103" s="35">
        <f t="shared" si="1"/>
        <v>14.32</v>
      </c>
      <c r="I103" s="54"/>
    </row>
    <row r="104" spans="1:9" x14ac:dyDescent="0.25">
      <c r="A104" s="20" t="s">
        <v>211</v>
      </c>
      <c r="B104" s="38" t="s">
        <v>136</v>
      </c>
      <c r="C104" s="197" t="s">
        <v>14</v>
      </c>
      <c r="D104" s="198">
        <v>1.04</v>
      </c>
      <c r="E104" s="201">
        <v>5.3</v>
      </c>
      <c r="F104" s="83"/>
      <c r="G104" s="51"/>
      <c r="H104" s="35">
        <f t="shared" si="1"/>
        <v>5.3</v>
      </c>
      <c r="I104" s="54"/>
    </row>
    <row r="105" spans="1:9" x14ac:dyDescent="0.25">
      <c r="A105" s="20" t="s">
        <v>212</v>
      </c>
      <c r="B105" s="38" t="s">
        <v>158</v>
      </c>
      <c r="C105" s="197" t="s">
        <v>14</v>
      </c>
      <c r="D105" s="198">
        <v>1.04</v>
      </c>
      <c r="E105" s="201">
        <v>22.51</v>
      </c>
      <c r="F105" s="83"/>
      <c r="G105" s="51"/>
      <c r="H105" s="35">
        <f t="shared" si="1"/>
        <v>22.51</v>
      </c>
      <c r="I105" s="54"/>
    </row>
    <row r="106" spans="1:9" x14ac:dyDescent="0.25">
      <c r="A106" s="20" t="s">
        <v>213</v>
      </c>
      <c r="B106" s="38" t="s">
        <v>137</v>
      </c>
      <c r="C106" s="197" t="s">
        <v>14</v>
      </c>
      <c r="D106" s="198">
        <v>1.04</v>
      </c>
      <c r="E106" s="201">
        <v>2.68</v>
      </c>
      <c r="F106" s="83"/>
      <c r="G106" s="51"/>
      <c r="H106" s="35">
        <f t="shared" si="1"/>
        <v>2.68</v>
      </c>
      <c r="I106" s="54"/>
    </row>
    <row r="107" spans="1:9" x14ac:dyDescent="0.25">
      <c r="A107" s="20" t="s">
        <v>214</v>
      </c>
      <c r="B107" s="38" t="s">
        <v>116</v>
      </c>
      <c r="C107" s="197" t="s">
        <v>14</v>
      </c>
      <c r="D107" s="198">
        <v>1.04</v>
      </c>
      <c r="E107" s="201">
        <v>13.8</v>
      </c>
      <c r="F107" s="83"/>
      <c r="G107" s="51"/>
      <c r="H107" s="35">
        <f t="shared" si="1"/>
        <v>13.8</v>
      </c>
      <c r="I107" s="54"/>
    </row>
    <row r="108" spans="1:9" x14ac:dyDescent="0.25">
      <c r="A108" s="20" t="s">
        <v>215</v>
      </c>
      <c r="B108" s="175" t="s">
        <v>174</v>
      </c>
      <c r="C108" s="197" t="s">
        <v>16</v>
      </c>
      <c r="D108" s="198">
        <v>1.0149999999999999</v>
      </c>
      <c r="E108" s="201">
        <v>330.89</v>
      </c>
      <c r="F108" s="83"/>
      <c r="G108" s="51"/>
      <c r="H108" s="35">
        <f t="shared" si="1"/>
        <v>330.89</v>
      </c>
      <c r="I108" s="54"/>
    </row>
    <row r="109" spans="1:9" ht="31.5" x14ac:dyDescent="0.25">
      <c r="A109" s="211" t="s">
        <v>216</v>
      </c>
      <c r="B109" s="212" t="s">
        <v>175</v>
      </c>
      <c r="C109" s="213" t="s">
        <v>16</v>
      </c>
      <c r="D109" s="214"/>
      <c r="E109" s="215">
        <v>29.6</v>
      </c>
      <c r="F109" s="216"/>
      <c r="G109" s="217"/>
      <c r="H109" s="215">
        <f t="shared" si="1"/>
        <v>29.6</v>
      </c>
      <c r="I109" s="218"/>
    </row>
    <row r="110" spans="1:9" x14ac:dyDescent="0.25">
      <c r="A110" s="20" t="s">
        <v>217</v>
      </c>
      <c r="B110" s="38" t="s">
        <v>176</v>
      </c>
      <c r="C110" s="197" t="s">
        <v>14</v>
      </c>
      <c r="D110" s="198">
        <v>1.04</v>
      </c>
      <c r="E110" s="201">
        <v>2.4900000000000002</v>
      </c>
      <c r="F110" s="83"/>
      <c r="G110" s="51"/>
      <c r="H110" s="35">
        <f t="shared" si="1"/>
        <v>2.4900000000000002</v>
      </c>
      <c r="I110" s="54"/>
    </row>
    <row r="111" spans="1:9" x14ac:dyDescent="0.25">
      <c r="A111" s="20" t="s">
        <v>218</v>
      </c>
      <c r="B111" s="38" t="s">
        <v>116</v>
      </c>
      <c r="C111" s="197" t="s">
        <v>14</v>
      </c>
      <c r="D111" s="198">
        <v>1.04</v>
      </c>
      <c r="E111" s="201">
        <v>0.42</v>
      </c>
      <c r="F111" s="83"/>
      <c r="G111" s="51"/>
      <c r="H111" s="35">
        <f t="shared" si="1"/>
        <v>0.42</v>
      </c>
      <c r="I111" s="54"/>
    </row>
    <row r="112" spans="1:9" x14ac:dyDescent="0.25">
      <c r="A112" s="20" t="s">
        <v>219</v>
      </c>
      <c r="B112" s="175" t="s">
        <v>174</v>
      </c>
      <c r="C112" s="197" t="s">
        <v>16</v>
      </c>
      <c r="D112" s="198">
        <v>1.04</v>
      </c>
      <c r="E112" s="201">
        <v>30.04</v>
      </c>
      <c r="F112" s="83"/>
      <c r="G112" s="51"/>
      <c r="H112" s="35">
        <f t="shared" si="1"/>
        <v>30.04</v>
      </c>
      <c r="I112" s="54"/>
    </row>
    <row r="113" spans="1:9" ht="15.75" x14ac:dyDescent="0.25">
      <c r="A113" s="211" t="s">
        <v>220</v>
      </c>
      <c r="B113" s="212" t="s">
        <v>177</v>
      </c>
      <c r="C113" s="213" t="s">
        <v>16</v>
      </c>
      <c r="D113" s="214"/>
      <c r="E113" s="215">
        <v>36.799999999999997</v>
      </c>
      <c r="F113" s="216"/>
      <c r="G113" s="217"/>
      <c r="H113" s="215">
        <f t="shared" si="1"/>
        <v>36.799999999999997</v>
      </c>
      <c r="I113" s="218"/>
    </row>
    <row r="114" spans="1:9" x14ac:dyDescent="0.25">
      <c r="A114" s="20" t="s">
        <v>221</v>
      </c>
      <c r="B114" s="38" t="s">
        <v>178</v>
      </c>
      <c r="C114" s="197" t="s">
        <v>16</v>
      </c>
      <c r="D114" s="198">
        <v>4.4999999999999998E-2</v>
      </c>
      <c r="E114" s="201">
        <v>1.65</v>
      </c>
      <c r="F114" s="83"/>
      <c r="G114" s="51"/>
      <c r="H114" s="35">
        <f t="shared" si="1"/>
        <v>1.65</v>
      </c>
      <c r="I114" s="54"/>
    </row>
    <row r="115" spans="1:9" x14ac:dyDescent="0.25">
      <c r="A115" s="20" t="s">
        <v>222</v>
      </c>
      <c r="B115" s="38" t="s">
        <v>137</v>
      </c>
      <c r="C115" s="197" t="s">
        <v>14</v>
      </c>
      <c r="D115" s="198">
        <v>1.04</v>
      </c>
      <c r="E115" s="201">
        <v>2.65</v>
      </c>
      <c r="F115" s="83"/>
      <c r="G115" s="51"/>
      <c r="H115" s="35">
        <f t="shared" si="1"/>
        <v>2.65</v>
      </c>
      <c r="I115" s="54"/>
    </row>
    <row r="116" spans="1:9" x14ac:dyDescent="0.25">
      <c r="A116" s="20" t="s">
        <v>223</v>
      </c>
      <c r="B116" s="38" t="s">
        <v>179</v>
      </c>
      <c r="C116" s="197" t="s">
        <v>14</v>
      </c>
      <c r="D116" s="198">
        <v>1.04</v>
      </c>
      <c r="E116" s="201">
        <v>0.1</v>
      </c>
      <c r="F116" s="83"/>
      <c r="G116" s="51"/>
      <c r="H116" s="35">
        <f t="shared" si="1"/>
        <v>0.1</v>
      </c>
      <c r="I116" s="54"/>
    </row>
    <row r="117" spans="1:9" x14ac:dyDescent="0.25">
      <c r="A117" s="20" t="s">
        <v>224</v>
      </c>
      <c r="B117" s="175" t="s">
        <v>174</v>
      </c>
      <c r="C117" s="197" t="s">
        <v>16</v>
      </c>
      <c r="D117" s="198">
        <v>1.0149999999999999</v>
      </c>
      <c r="E117" s="201">
        <v>37.35</v>
      </c>
      <c r="F117" s="83"/>
      <c r="G117" s="51"/>
      <c r="H117" s="35">
        <f t="shared" si="1"/>
        <v>37.35</v>
      </c>
      <c r="I117" s="54"/>
    </row>
    <row r="118" spans="1:9" ht="15.75" x14ac:dyDescent="0.25">
      <c r="A118" s="211" t="s">
        <v>225</v>
      </c>
      <c r="B118" s="212" t="s">
        <v>180</v>
      </c>
      <c r="C118" s="213" t="s">
        <v>16</v>
      </c>
      <c r="D118" s="214"/>
      <c r="E118" s="215">
        <v>297</v>
      </c>
      <c r="F118" s="216"/>
      <c r="G118" s="217"/>
      <c r="H118" s="215">
        <f t="shared" si="1"/>
        <v>297</v>
      </c>
      <c r="I118" s="218"/>
    </row>
    <row r="119" spans="1:9" x14ac:dyDescent="0.25">
      <c r="A119" s="20" t="s">
        <v>226</v>
      </c>
      <c r="B119" s="38" t="s">
        <v>131</v>
      </c>
      <c r="C119" s="197" t="s">
        <v>14</v>
      </c>
      <c r="D119" s="198">
        <v>1.04</v>
      </c>
      <c r="E119" s="201">
        <v>39.1</v>
      </c>
      <c r="F119" s="83"/>
      <c r="G119" s="51"/>
      <c r="H119" s="35">
        <f t="shared" si="1"/>
        <v>39.1</v>
      </c>
      <c r="I119" s="54"/>
    </row>
    <row r="120" spans="1:9" x14ac:dyDescent="0.25">
      <c r="A120" s="20" t="s">
        <v>227</v>
      </c>
      <c r="B120" s="38" t="s">
        <v>181</v>
      </c>
      <c r="C120" s="197" t="s">
        <v>14</v>
      </c>
      <c r="D120" s="198">
        <v>1.04</v>
      </c>
      <c r="E120" s="201">
        <v>23.75</v>
      </c>
      <c r="F120" s="83"/>
      <c r="G120" s="51"/>
      <c r="H120" s="35">
        <f t="shared" si="1"/>
        <v>23.75</v>
      </c>
      <c r="I120" s="54"/>
    </row>
    <row r="121" spans="1:9" x14ac:dyDescent="0.25">
      <c r="A121" s="20" t="s">
        <v>228</v>
      </c>
      <c r="B121" s="38" t="s">
        <v>136</v>
      </c>
      <c r="C121" s="197" t="s">
        <v>14</v>
      </c>
      <c r="D121" s="198">
        <v>1.04</v>
      </c>
      <c r="E121" s="201">
        <v>29.9</v>
      </c>
      <c r="F121" s="83"/>
      <c r="G121" s="51"/>
      <c r="H121" s="35">
        <f t="shared" si="1"/>
        <v>29.9</v>
      </c>
      <c r="I121" s="54"/>
    </row>
    <row r="122" spans="1:9" x14ac:dyDescent="0.25">
      <c r="A122" s="20" t="s">
        <v>229</v>
      </c>
      <c r="B122" s="38" t="s">
        <v>116</v>
      </c>
      <c r="C122" s="197" t="s">
        <v>14</v>
      </c>
      <c r="D122" s="198">
        <v>1.04</v>
      </c>
      <c r="E122" s="201">
        <v>2.61</v>
      </c>
      <c r="F122" s="83"/>
      <c r="G122" s="51"/>
      <c r="H122" s="35">
        <f t="shared" si="1"/>
        <v>2.61</v>
      </c>
      <c r="I122" s="54"/>
    </row>
    <row r="123" spans="1:9" x14ac:dyDescent="0.25">
      <c r="A123" s="20" t="s">
        <v>230</v>
      </c>
      <c r="B123" s="175" t="s">
        <v>174</v>
      </c>
      <c r="C123" s="197" t="s">
        <v>16</v>
      </c>
      <c r="D123" s="198">
        <v>1.0149999999999999</v>
      </c>
      <c r="E123" s="201">
        <v>301.45999999999998</v>
      </c>
      <c r="F123" s="83"/>
      <c r="G123" s="51"/>
      <c r="H123" s="35">
        <f t="shared" si="1"/>
        <v>301.45999999999998</v>
      </c>
      <c r="I123" s="54"/>
    </row>
    <row r="124" spans="1:9" ht="15.75" x14ac:dyDescent="0.25">
      <c r="A124" s="18"/>
      <c r="B124" s="151" t="s">
        <v>182</v>
      </c>
      <c r="C124" s="152"/>
      <c r="D124" s="152"/>
      <c r="E124" s="82"/>
      <c r="F124" s="82"/>
      <c r="G124" s="70"/>
      <c r="H124" s="19"/>
      <c r="I124" s="70"/>
    </row>
    <row r="125" spans="1:9" ht="31.5" x14ac:dyDescent="0.25">
      <c r="A125" s="211" t="s">
        <v>231</v>
      </c>
      <c r="B125" s="212" t="s">
        <v>183</v>
      </c>
      <c r="C125" s="213" t="s">
        <v>16</v>
      </c>
      <c r="D125" s="214"/>
      <c r="E125" s="215">
        <v>24.4</v>
      </c>
      <c r="F125" s="216"/>
      <c r="G125" s="217"/>
      <c r="H125" s="215">
        <f t="shared" si="1"/>
        <v>24.4</v>
      </c>
      <c r="I125" s="218"/>
    </row>
    <row r="126" spans="1:9" x14ac:dyDescent="0.25">
      <c r="A126" s="20" t="s">
        <v>232</v>
      </c>
      <c r="B126" s="38" t="s">
        <v>158</v>
      </c>
      <c r="C126" s="197" t="s">
        <v>14</v>
      </c>
      <c r="D126" s="198">
        <v>1.04</v>
      </c>
      <c r="E126" s="201">
        <v>1.37</v>
      </c>
      <c r="F126" s="83"/>
      <c r="G126" s="51"/>
      <c r="H126" s="35">
        <f t="shared" si="1"/>
        <v>1.37</v>
      </c>
      <c r="I126" s="54"/>
    </row>
    <row r="127" spans="1:9" x14ac:dyDescent="0.25">
      <c r="A127" s="20" t="s">
        <v>233</v>
      </c>
      <c r="B127" s="38" t="s">
        <v>137</v>
      </c>
      <c r="C127" s="197" t="s">
        <v>14</v>
      </c>
      <c r="D127" s="198">
        <v>1.04</v>
      </c>
      <c r="E127" s="201">
        <v>0.56999999999999995</v>
      </c>
      <c r="F127" s="83"/>
      <c r="G127" s="51"/>
      <c r="H127" s="35">
        <f t="shared" si="1"/>
        <v>0.56999999999999995</v>
      </c>
      <c r="I127" s="54"/>
    </row>
    <row r="128" spans="1:9" x14ac:dyDescent="0.25">
      <c r="A128" s="20" t="s">
        <v>234</v>
      </c>
      <c r="B128" s="38" t="s">
        <v>184</v>
      </c>
      <c r="C128" s="197" t="s">
        <v>14</v>
      </c>
      <c r="D128" s="198">
        <v>1.04</v>
      </c>
      <c r="E128" s="201">
        <v>0.37</v>
      </c>
      <c r="F128" s="83"/>
      <c r="G128" s="51"/>
      <c r="H128" s="35">
        <f t="shared" si="1"/>
        <v>0.37</v>
      </c>
      <c r="I128" s="54"/>
    </row>
    <row r="129" spans="1:9" x14ac:dyDescent="0.25">
      <c r="A129" s="20" t="s">
        <v>235</v>
      </c>
      <c r="B129" s="38" t="s">
        <v>116</v>
      </c>
      <c r="C129" s="197" t="s">
        <v>14</v>
      </c>
      <c r="D129" s="198">
        <v>1.04</v>
      </c>
      <c r="E129" s="201">
        <v>0.57999999999999996</v>
      </c>
      <c r="F129" s="83"/>
      <c r="G129" s="51"/>
      <c r="H129" s="35">
        <f t="shared" si="1"/>
        <v>0.57999999999999996</v>
      </c>
      <c r="I129" s="54"/>
    </row>
    <row r="130" spans="1:9" x14ac:dyDescent="0.25">
      <c r="A130" s="20" t="s">
        <v>236</v>
      </c>
      <c r="B130" s="38" t="s">
        <v>185</v>
      </c>
      <c r="C130" s="197" t="s">
        <v>14</v>
      </c>
      <c r="D130" s="198">
        <v>1.04</v>
      </c>
      <c r="E130" s="201">
        <v>0.76</v>
      </c>
      <c r="F130" s="83"/>
      <c r="G130" s="51"/>
      <c r="H130" s="35">
        <f t="shared" si="1"/>
        <v>0.76</v>
      </c>
      <c r="I130" s="54"/>
    </row>
    <row r="131" spans="1:9" x14ac:dyDescent="0.25">
      <c r="A131" s="20" t="s">
        <v>237</v>
      </c>
      <c r="B131" s="175" t="s">
        <v>174</v>
      </c>
      <c r="C131" s="197" t="s">
        <v>16</v>
      </c>
      <c r="D131" s="198">
        <v>1.0149999999999999</v>
      </c>
      <c r="E131" s="201">
        <v>24.77</v>
      </c>
      <c r="F131" s="83"/>
      <c r="G131" s="51"/>
      <c r="H131" s="35">
        <f t="shared" si="1"/>
        <v>24.77</v>
      </c>
      <c r="I131" s="54"/>
    </row>
    <row r="132" spans="1:9" ht="31.5" x14ac:dyDescent="0.25">
      <c r="A132" s="211" t="s">
        <v>238</v>
      </c>
      <c r="B132" s="212" t="s">
        <v>186</v>
      </c>
      <c r="C132" s="213" t="s">
        <v>16</v>
      </c>
      <c r="D132" s="214"/>
      <c r="E132" s="215">
        <v>14.69</v>
      </c>
      <c r="F132" s="216"/>
      <c r="G132" s="217"/>
      <c r="H132" s="215">
        <f t="shared" si="1"/>
        <v>14.69</v>
      </c>
      <c r="I132" s="218"/>
    </row>
    <row r="133" spans="1:9" x14ac:dyDescent="0.25">
      <c r="A133" s="20" t="s">
        <v>239</v>
      </c>
      <c r="B133" s="38" t="s">
        <v>136</v>
      </c>
      <c r="C133" s="197" t="s">
        <v>14</v>
      </c>
      <c r="D133" s="198">
        <v>1.04</v>
      </c>
      <c r="E133" s="201">
        <v>1.63</v>
      </c>
      <c r="F133" s="83"/>
      <c r="G133" s="51"/>
      <c r="H133" s="35">
        <f t="shared" si="1"/>
        <v>1.63</v>
      </c>
      <c r="I133" s="54"/>
    </row>
    <row r="134" spans="1:9" x14ac:dyDescent="0.25">
      <c r="A134" s="20" t="s">
        <v>240</v>
      </c>
      <c r="B134" s="38" t="s">
        <v>158</v>
      </c>
      <c r="C134" s="197" t="s">
        <v>14</v>
      </c>
      <c r="D134" s="198">
        <v>1.04</v>
      </c>
      <c r="E134" s="201">
        <v>1.1000000000000001</v>
      </c>
      <c r="F134" s="83"/>
      <c r="G134" s="51"/>
      <c r="H134" s="35">
        <f t="shared" si="1"/>
        <v>1.1000000000000001</v>
      </c>
      <c r="I134" s="54"/>
    </row>
    <row r="135" spans="1:9" x14ac:dyDescent="0.25">
      <c r="A135" s="20" t="s">
        <v>241</v>
      </c>
      <c r="B135" s="38" t="s">
        <v>176</v>
      </c>
      <c r="C135" s="197" t="s">
        <v>14</v>
      </c>
      <c r="D135" s="198">
        <v>1.04</v>
      </c>
      <c r="E135" s="201">
        <v>0.28999999999999998</v>
      </c>
      <c r="F135" s="83"/>
      <c r="G135" s="51"/>
      <c r="H135" s="35">
        <f t="shared" si="1"/>
        <v>0.28999999999999998</v>
      </c>
      <c r="I135" s="54"/>
    </row>
    <row r="136" spans="1:9" x14ac:dyDescent="0.25">
      <c r="A136" s="20" t="s">
        <v>242</v>
      </c>
      <c r="B136" s="38" t="s">
        <v>116</v>
      </c>
      <c r="C136" s="197" t="s">
        <v>14</v>
      </c>
      <c r="D136" s="198">
        <v>1.04</v>
      </c>
      <c r="E136" s="201">
        <v>0.31</v>
      </c>
      <c r="F136" s="83"/>
      <c r="G136" s="51"/>
      <c r="H136" s="35">
        <f t="shared" si="1"/>
        <v>0.31</v>
      </c>
      <c r="I136" s="54"/>
    </row>
    <row r="137" spans="1:9" x14ac:dyDescent="0.25">
      <c r="A137" s="20" t="s">
        <v>243</v>
      </c>
      <c r="B137" s="38" t="s">
        <v>187</v>
      </c>
      <c r="C137" s="197" t="s">
        <v>14</v>
      </c>
      <c r="D137" s="198">
        <v>1.04</v>
      </c>
      <c r="E137" s="201">
        <v>0.31</v>
      </c>
      <c r="F137" s="83"/>
      <c r="G137" s="51"/>
      <c r="H137" s="35">
        <f t="shared" si="1"/>
        <v>0.31</v>
      </c>
      <c r="I137" s="54"/>
    </row>
    <row r="138" spans="1:9" x14ac:dyDescent="0.25">
      <c r="A138" s="20" t="s">
        <v>244</v>
      </c>
      <c r="B138" s="175" t="s">
        <v>174</v>
      </c>
      <c r="C138" s="197" t="s">
        <v>16</v>
      </c>
      <c r="D138" s="198">
        <v>1.0149999999999999</v>
      </c>
      <c r="E138" s="201">
        <v>14.91</v>
      </c>
      <c r="F138" s="83"/>
      <c r="G138" s="51"/>
      <c r="H138" s="35">
        <f t="shared" si="1"/>
        <v>14.91</v>
      </c>
      <c r="I138" s="54"/>
    </row>
    <row r="139" spans="1:9" ht="15.75" x14ac:dyDescent="0.25">
      <c r="A139" s="18"/>
      <c r="B139" s="151" t="s">
        <v>188</v>
      </c>
      <c r="C139" s="152"/>
      <c r="D139" s="152"/>
      <c r="E139" s="82"/>
      <c r="F139" s="82"/>
      <c r="G139" s="70"/>
      <c r="H139" s="19"/>
      <c r="I139" s="70"/>
    </row>
    <row r="140" spans="1:9" ht="31.5" x14ac:dyDescent="0.25">
      <c r="A140" s="211" t="s">
        <v>245</v>
      </c>
      <c r="B140" s="212" t="s">
        <v>189</v>
      </c>
      <c r="C140" s="213" t="s">
        <v>14</v>
      </c>
      <c r="D140" s="214"/>
      <c r="E140" s="215">
        <v>8.07</v>
      </c>
      <c r="F140" s="216"/>
      <c r="G140" s="217"/>
      <c r="H140" s="215">
        <f t="shared" si="1"/>
        <v>8.07</v>
      </c>
      <c r="I140" s="218"/>
    </row>
    <row r="141" spans="1:9" x14ac:dyDescent="0.25">
      <c r="A141" s="20" t="s">
        <v>246</v>
      </c>
      <c r="B141" s="38" t="s">
        <v>190</v>
      </c>
      <c r="C141" s="197" t="s">
        <v>14</v>
      </c>
      <c r="D141" s="198">
        <v>1.04</v>
      </c>
      <c r="E141" s="201">
        <v>7.33</v>
      </c>
      <c r="F141" s="83"/>
      <c r="G141" s="51"/>
      <c r="H141" s="35">
        <f t="shared" si="1"/>
        <v>7.33</v>
      </c>
      <c r="I141" s="54"/>
    </row>
    <row r="142" spans="1:9" x14ac:dyDescent="0.25">
      <c r="A142" s="20" t="s">
        <v>247</v>
      </c>
      <c r="B142" s="38" t="s">
        <v>191</v>
      </c>
      <c r="C142" s="197" t="s">
        <v>14</v>
      </c>
      <c r="D142" s="198">
        <v>1.04</v>
      </c>
      <c r="E142" s="201">
        <v>0.67</v>
      </c>
      <c r="F142" s="83"/>
      <c r="G142" s="51"/>
      <c r="H142" s="35">
        <f t="shared" si="1"/>
        <v>0.67</v>
      </c>
      <c r="I142" s="54"/>
    </row>
    <row r="143" spans="1:9" x14ac:dyDescent="0.25">
      <c r="A143" s="20" t="s">
        <v>248</v>
      </c>
      <c r="B143" s="38" t="s">
        <v>192</v>
      </c>
      <c r="C143" s="197" t="s">
        <v>14</v>
      </c>
      <c r="D143" s="198">
        <v>1.04</v>
      </c>
      <c r="E143" s="201">
        <v>0.4</v>
      </c>
      <c r="F143" s="83"/>
      <c r="G143" s="51"/>
      <c r="H143" s="35">
        <f t="shared" si="1"/>
        <v>0.4</v>
      </c>
      <c r="I143" s="54"/>
    </row>
    <row r="144" spans="1:9" x14ac:dyDescent="0.25">
      <c r="A144" s="72"/>
      <c r="B144" s="73" t="s">
        <v>82</v>
      </c>
      <c r="C144" s="99"/>
      <c r="D144" s="99"/>
      <c r="E144" s="99"/>
      <c r="F144" s="85"/>
      <c r="G144" s="99"/>
      <c r="H144" s="94"/>
      <c r="I144" s="70"/>
    </row>
    <row r="145" spans="1:12" ht="15.75" x14ac:dyDescent="0.25">
      <c r="A145" s="43"/>
      <c r="B145" s="43"/>
      <c r="C145" s="177"/>
      <c r="D145" s="181"/>
      <c r="E145" s="205"/>
    </row>
    <row r="146" spans="1:12" ht="15.75" x14ac:dyDescent="0.25">
      <c r="A146" s="45"/>
      <c r="B146" s="45"/>
      <c r="C146" s="206"/>
      <c r="D146" s="207"/>
      <c r="E146" s="205"/>
    </row>
    <row r="147" spans="1:12" x14ac:dyDescent="0.25">
      <c r="E147" s="205"/>
    </row>
    <row r="148" spans="1:12" x14ac:dyDescent="0.25">
      <c r="B148" s="111" t="s">
        <v>99</v>
      </c>
      <c r="C148" s="208" t="s">
        <v>100</v>
      </c>
      <c r="D148" s="209"/>
      <c r="E148" s="205"/>
    </row>
    <row r="149" spans="1:12" x14ac:dyDescent="0.25">
      <c r="B149" s="111"/>
      <c r="C149" s="208"/>
      <c r="D149" s="209"/>
      <c r="E149" s="205"/>
    </row>
    <row r="150" spans="1:12" x14ac:dyDescent="0.25">
      <c r="B150" s="111" t="s">
        <v>101</v>
      </c>
      <c r="C150" s="208" t="s">
        <v>100</v>
      </c>
      <c r="D150" s="209"/>
    </row>
    <row r="151" spans="1:12" s="86" customFormat="1" x14ac:dyDescent="0.25">
      <c r="A151" s="88"/>
      <c r="B151" s="111"/>
      <c r="C151" s="208"/>
      <c r="D151" s="209"/>
      <c r="E151" s="205"/>
      <c r="G151" s="55"/>
      <c r="H151" s="55"/>
      <c r="I151" s="55"/>
      <c r="J151" s="88"/>
      <c r="K151" s="88"/>
      <c r="L151" s="88"/>
    </row>
    <row r="152" spans="1:12" s="86" customFormat="1" x14ac:dyDescent="0.25">
      <c r="A152" s="88"/>
      <c r="B152" s="111" t="s">
        <v>102</v>
      </c>
      <c r="C152" s="208" t="s">
        <v>100</v>
      </c>
      <c r="D152" s="209"/>
      <c r="E152" s="205"/>
      <c r="G152" s="55"/>
      <c r="H152" s="55"/>
      <c r="I152" s="55"/>
      <c r="J152" s="88"/>
      <c r="K152" s="88"/>
      <c r="L152" s="88"/>
    </row>
    <row r="153" spans="1:12" s="86" customFormat="1" x14ac:dyDescent="0.25">
      <c r="A153" s="88"/>
      <c r="B153" s="111"/>
      <c r="C153" s="208"/>
      <c r="D153" s="209"/>
      <c r="E153" s="205"/>
      <c r="G153" s="55"/>
      <c r="H153" s="55"/>
      <c r="I153" s="55"/>
      <c r="J153" s="88"/>
      <c r="K153" s="88"/>
      <c r="L153" s="88"/>
    </row>
    <row r="154" spans="1:12" s="86" customFormat="1" x14ac:dyDescent="0.25">
      <c r="A154" s="88"/>
      <c r="B154" s="111" t="s">
        <v>103</v>
      </c>
      <c r="C154" s="208" t="s">
        <v>100</v>
      </c>
      <c r="D154" s="209"/>
      <c r="E154" s="205"/>
      <c r="G154" s="55"/>
      <c r="H154" s="55"/>
      <c r="I154" s="55"/>
      <c r="J154" s="88"/>
      <c r="K154" s="88"/>
      <c r="L154" s="88"/>
    </row>
    <row r="155" spans="1:12" s="86" customFormat="1" ht="15.75" x14ac:dyDescent="0.25">
      <c r="A155" s="88"/>
      <c r="B155" s="46"/>
      <c r="C155" s="181"/>
      <c r="D155" s="181"/>
      <c r="E155" s="205"/>
      <c r="G155" s="55"/>
      <c r="H155" s="55"/>
      <c r="I155" s="55"/>
      <c r="J155" s="88"/>
      <c r="K155" s="88"/>
      <c r="L155" s="88"/>
    </row>
    <row r="156" spans="1:12" s="86" customFormat="1" x14ac:dyDescent="0.25">
      <c r="A156" s="88"/>
      <c r="B156" s="88"/>
      <c r="C156" s="179"/>
      <c r="D156" s="179"/>
      <c r="E156" s="205"/>
      <c r="G156" s="55"/>
      <c r="H156" s="55"/>
      <c r="I156" s="55"/>
      <c r="J156" s="88"/>
      <c r="K156" s="88"/>
      <c r="L156" s="88"/>
    </row>
    <row r="157" spans="1:12" s="86" customFormat="1" x14ac:dyDescent="0.25">
      <c r="A157" s="88"/>
      <c r="B157" s="88"/>
      <c r="C157" s="179"/>
      <c r="D157" s="179"/>
      <c r="E157" s="210"/>
      <c r="G157" s="55"/>
      <c r="H157" s="55"/>
      <c r="I157" s="55"/>
      <c r="J157" s="88"/>
      <c r="K157" s="88"/>
      <c r="L157" s="88"/>
    </row>
  </sheetData>
  <mergeCells count="15">
    <mergeCell ref="B124:D124"/>
    <mergeCell ref="B139:D139"/>
    <mergeCell ref="H11:H13"/>
    <mergeCell ref="I11:I13"/>
    <mergeCell ref="D12:D13"/>
    <mergeCell ref="B14:D14"/>
    <mergeCell ref="B19:D19"/>
    <mergeCell ref="B46:D46"/>
    <mergeCell ref="E11:E12"/>
    <mergeCell ref="F11:F13"/>
    <mergeCell ref="G11:G13"/>
    <mergeCell ref="A10:B10"/>
    <mergeCell ref="A11:A13"/>
    <mergeCell ref="B11:B13"/>
    <mergeCell ref="C11:C13"/>
  </mergeCells>
  <phoneticPr fontId="18" type="noConversion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ВОР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Тимошенко Максим Сергеевич</dc:creator>
  <cp:lastModifiedBy>Чуканова Евгения Владимировна</cp:lastModifiedBy>
  <cp:lastPrinted>2024-02-05T13:43:46Z</cp:lastPrinted>
  <dcterms:created xsi:type="dcterms:W3CDTF">2024-02-05T12:33:40Z</dcterms:created>
  <dcterms:modified xsi:type="dcterms:W3CDTF">2024-06-20T12:29:53Z</dcterms:modified>
</cp:coreProperties>
</file>